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https://api.box.com/wopi/files/1815527574818/WOPIServiceId_TP_BOX_2/WOPIUserId_-/"/>
    </mc:Choice>
  </mc:AlternateContent>
  <xr:revisionPtr revIDLastSave="6" documentId="13_ncr:1_{E687AAA5-654B-4BE2-921A-37A8BA2B225B}" xr6:coauthVersionLast="47" xr6:coauthVersionMax="47" xr10:uidLastSave="{5C08EF97-5F90-487F-B695-E183C26BB89D}"/>
  <workbookProtection workbookAlgorithmName="SHA-512" workbookHashValue="N5jvSj5S5ODNvZW8qk3XZtxIYg6RC/cRMnM9EI2MOB70BDV4uFEudlJPo2cn15o9o+kcOdmTQ9oDjaO55oDCvg==" workbookSaltValue="GwLyZ7+0lsjAX8LOUuZx0A==" workbookSpinCount="100000" lockStructure="1"/>
  <bookViews>
    <workbookView xWindow="-120" yWindow="-120" windowWidth="27645" windowHeight="16440" tabRatio="797" xr2:uid="{1D9E4C2C-CD56-40C4-B452-169F98FB2319}"/>
  </bookViews>
  <sheets>
    <sheet name="入力1" sheetId="1" r:id="rId1"/>
    <sheet name="入力2" sheetId="4" r:id="rId2"/>
    <sheet name="マスタ" sheetId="5" state="hidden" r:id="rId3"/>
  </sheets>
  <definedNames>
    <definedName name="_xlnm._FilterDatabase" localSheetId="0" hidden="1">入力1!$B$53:$P$71</definedName>
    <definedName name="_xlnm.Print_Area" localSheetId="0">入力1!$B$1:$P$87</definedName>
    <definedName name="_xlnm.Print_Area" localSheetId="1">入力2!$B$1:$M$96</definedName>
    <definedName name="源泉T0" localSheetId="0">マスタ!$H$15</definedName>
    <definedName name="源泉T1" localSheetId="0">マスタ!$H$18:$H$29</definedName>
    <definedName name="源泉T2" localSheetId="0">マスタ!$H$32:$H$35</definedName>
    <definedName name="源泉T3" localSheetId="0">マスタ!$H$38:$H$39</definedName>
    <definedName name="源泉T4" localSheetId="0">マスタ!$H$42</definedName>
    <definedName name="源泉TD" localSheetId="0">マスタ!$H$15</definedName>
    <definedName name="源泉組合せ" localSheetId="0">マスタ!$J$2:$J$21</definedName>
    <definedName name="選択_業務区分" localSheetId="1">マスタ!$C$33:$C$38</definedName>
    <definedName name="選択_金融機関支店名" localSheetId="0">マスタ!$C$23:$C$25</definedName>
    <definedName name="選択_金融機関名" localSheetId="0">マスタ!$C$16:$C$20</definedName>
    <definedName name="選択_源泉徴収" localSheetId="0">マスタ!$H$7:$H$12</definedName>
    <definedName name="選択_口座種別" localSheetId="0">マスタ!$C$28:$C$30</definedName>
    <definedName name="選択_支払サイクル" localSheetId="0">マスタ!$C$47:$C$48</definedName>
    <definedName name="選択_支払通知先" localSheetId="0">マスタ!$H$3:$H$4</definedName>
    <definedName name="選択_申請区分" localSheetId="0">マスタ!$C$7:$C$9</definedName>
    <definedName name="選択_登録区分" localSheetId="0">マスタ!$C$3:$C$4</definedName>
    <definedName name="選択_法人・個人区分" localSheetId="0">マスタ!$C$12:$C$13</definedName>
    <definedName name="選択_有無" localSheetId="1">マスタ!$C$41:$C$44</definedName>
    <definedName name="範囲_業務区分" localSheetId="1">マスタ!$C$33:$D$38</definedName>
    <definedName name="範囲_金融機関支店名" localSheetId="0">マスタ!$C$23:$D$25</definedName>
    <definedName name="範囲_金融機関名" localSheetId="0">マスタ!$C$16:$D$20</definedName>
    <definedName name="範囲_口座種別" localSheetId="0">マスタ!$C$28:$D$30</definedName>
    <definedName name="範囲_支払サイクル" localSheetId="0">マスタ!$C$47:$D$48</definedName>
    <definedName name="範囲_支払方法" localSheetId="0">マスタ!$C$51:$D$53</definedName>
    <definedName name="範囲_申請区分" localSheetId="0">マスタ!$C$7:$D$9</definedName>
    <definedName name="範囲_登録区分" localSheetId="0">マスタ!$C$3:$D$4</definedName>
    <definedName name="範囲_法人・個人区分" localSheetId="0">マスタ!$C$12:$D$13</definedName>
    <definedName name="範囲_有無" localSheetId="1">マスタ!$C$41:$D$44</definedName>
    <definedName name="方法000" localSheetId="0">マスタ!$C$51:$C$53</definedName>
    <definedName name="方法661" localSheetId="0">マスタ!$C$51</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5" i="1" l="1"/>
  <c r="R55" i="1" s="1"/>
  <c r="O4" i="4" l="1"/>
  <c r="P56" i="4" l="1"/>
  <c r="O56" i="4" s="1"/>
  <c r="S56" i="4"/>
  <c r="R56" i="4" s="1"/>
  <c r="V56" i="4"/>
  <c r="U56" i="4" s="1"/>
  <c r="Y56" i="4"/>
  <c r="X56" i="4" s="1"/>
  <c r="P57" i="4"/>
  <c r="O57" i="4" s="1"/>
  <c r="S57" i="4"/>
  <c r="R57" i="4" s="1"/>
  <c r="V57" i="4"/>
  <c r="U57" i="4" s="1"/>
  <c r="Y57" i="4"/>
  <c r="X57" i="4" s="1"/>
  <c r="P58" i="4"/>
  <c r="O58" i="4" s="1"/>
  <c r="S58" i="4"/>
  <c r="R58" i="4" s="1"/>
  <c r="V58" i="4"/>
  <c r="U58" i="4" s="1"/>
  <c r="Y58" i="4"/>
  <c r="X58" i="4" s="1"/>
  <c r="P59" i="4"/>
  <c r="O59" i="4" s="1"/>
  <c r="S59" i="4"/>
  <c r="R59" i="4" s="1"/>
  <c r="V59" i="4"/>
  <c r="U59" i="4" s="1"/>
  <c r="Y59" i="4"/>
  <c r="X59" i="4" s="1"/>
  <c r="P60" i="4"/>
  <c r="O60" i="4" s="1"/>
  <c r="S60" i="4"/>
  <c r="R60" i="4" s="1"/>
  <c r="V60" i="4"/>
  <c r="U60" i="4" s="1"/>
  <c r="Y60" i="4"/>
  <c r="X60" i="4" s="1"/>
  <c r="P61" i="4"/>
  <c r="O61" i="4" s="1"/>
  <c r="S61" i="4"/>
  <c r="R61" i="4" s="1"/>
  <c r="V61" i="4"/>
  <c r="U61" i="4" s="1"/>
  <c r="Y61" i="4"/>
  <c r="X61" i="4" s="1"/>
  <c r="P62" i="4"/>
  <c r="O62" i="4" s="1"/>
  <c r="S62" i="4"/>
  <c r="R62" i="4" s="1"/>
  <c r="V62" i="4"/>
  <c r="U62" i="4" s="1"/>
  <c r="Y62" i="4"/>
  <c r="X62" i="4" s="1"/>
  <c r="P63" i="4"/>
  <c r="O63" i="4" s="1"/>
  <c r="S63" i="4"/>
  <c r="R63" i="4" s="1"/>
  <c r="V63" i="4"/>
  <c r="U63" i="4" s="1"/>
  <c r="Y63" i="4"/>
  <c r="X63" i="4" s="1"/>
  <c r="P64" i="4"/>
  <c r="O64" i="4" s="1"/>
  <c r="S64" i="4"/>
  <c r="R64" i="4" s="1"/>
  <c r="V64" i="4"/>
  <c r="U64" i="4" s="1"/>
  <c r="Y64" i="4"/>
  <c r="X64" i="4" s="1"/>
  <c r="P65" i="4"/>
  <c r="O65" i="4" s="1"/>
  <c r="R65" i="4"/>
  <c r="S65" i="4"/>
  <c r="V65" i="4"/>
  <c r="U65" i="4" s="1"/>
  <c r="Y65" i="4"/>
  <c r="X65" i="4" s="1"/>
  <c r="P66" i="4"/>
  <c r="O66" i="4" s="1"/>
  <c r="S66" i="4"/>
  <c r="R66" i="4" s="1"/>
  <c r="V66" i="4"/>
  <c r="U66" i="4" s="1"/>
  <c r="X66" i="4"/>
  <c r="Y66" i="4"/>
  <c r="P67" i="4"/>
  <c r="O67" i="4" s="1"/>
  <c r="S67" i="4"/>
  <c r="R67" i="4" s="1"/>
  <c r="V67" i="4"/>
  <c r="U67" i="4" s="1"/>
  <c r="Y67" i="4"/>
  <c r="X67" i="4" s="1"/>
  <c r="P68" i="4"/>
  <c r="O68" i="4" s="1"/>
  <c r="R68" i="4"/>
  <c r="S68" i="4"/>
  <c r="V68" i="4"/>
  <c r="U68" i="4" s="1"/>
  <c r="Y68" i="4"/>
  <c r="X68" i="4" s="1"/>
  <c r="P69" i="4"/>
  <c r="O69" i="4" s="1"/>
  <c r="S69" i="4"/>
  <c r="R69" i="4" s="1"/>
  <c r="V69" i="4"/>
  <c r="U69" i="4" s="1"/>
  <c r="X69" i="4"/>
  <c r="Y69" i="4"/>
  <c r="P70" i="4"/>
  <c r="O70" i="4" s="1"/>
  <c r="S70" i="4"/>
  <c r="R70" i="4" s="1"/>
  <c r="V70" i="4"/>
  <c r="U70" i="4" s="1"/>
  <c r="Y70" i="4"/>
  <c r="X70" i="4" s="1"/>
  <c r="P71" i="4"/>
  <c r="O71" i="4" s="1"/>
  <c r="R71" i="4"/>
  <c r="S71" i="4"/>
  <c r="V71" i="4"/>
  <c r="U71" i="4" s="1"/>
  <c r="Y71" i="4"/>
  <c r="X71" i="4" s="1"/>
  <c r="P72" i="4"/>
  <c r="O72" i="4" s="1"/>
  <c r="S72" i="4"/>
  <c r="R72" i="4" s="1"/>
  <c r="V72" i="4"/>
  <c r="U72" i="4" s="1"/>
  <c r="X72" i="4"/>
  <c r="Y72" i="4"/>
  <c r="P73" i="4"/>
  <c r="O73" i="4" s="1"/>
  <c r="S73" i="4"/>
  <c r="R73" i="4" s="1"/>
  <c r="V73" i="4"/>
  <c r="U73" i="4" s="1"/>
  <c r="Y73" i="4"/>
  <c r="X73" i="4" s="1"/>
  <c r="P74" i="4"/>
  <c r="O74" i="4" s="1"/>
  <c r="R74" i="4"/>
  <c r="S74" i="4"/>
  <c r="V74" i="4"/>
  <c r="U74" i="4" s="1"/>
  <c r="Y74" i="4"/>
  <c r="X74" i="4" s="1"/>
  <c r="P75" i="4"/>
  <c r="O75" i="4" s="1"/>
  <c r="S75" i="4"/>
  <c r="R75" i="4" s="1"/>
  <c r="V75" i="4"/>
  <c r="U75" i="4" s="1"/>
  <c r="X75" i="4"/>
  <c r="Y75" i="4"/>
  <c r="P76" i="4"/>
  <c r="O76" i="4" s="1"/>
  <c r="S76" i="4"/>
  <c r="R76" i="4" s="1"/>
  <c r="V76" i="4"/>
  <c r="U76" i="4" s="1"/>
  <c r="Y76" i="4"/>
  <c r="X76" i="4" s="1"/>
  <c r="P77" i="4"/>
  <c r="O77" i="4" s="1"/>
  <c r="S77" i="4"/>
  <c r="R77" i="4" s="1"/>
  <c r="V77" i="4"/>
  <c r="U77" i="4" s="1"/>
  <c r="Y77" i="4"/>
  <c r="X77" i="4" s="1"/>
  <c r="P78" i="4"/>
  <c r="O78" i="4" s="1"/>
  <c r="S78" i="4"/>
  <c r="R78" i="4" s="1"/>
  <c r="V78" i="4"/>
  <c r="U78" i="4" s="1"/>
  <c r="X78" i="4"/>
  <c r="Y78" i="4"/>
  <c r="P79" i="4"/>
  <c r="O79" i="4" s="1"/>
  <c r="S79" i="4"/>
  <c r="R79" i="4" s="1"/>
  <c r="V79" i="4"/>
  <c r="U79" i="4" s="1"/>
  <c r="Y79" i="4"/>
  <c r="X79" i="4" s="1"/>
  <c r="P80" i="4"/>
  <c r="O80" i="4" s="1"/>
  <c r="R80" i="4"/>
  <c r="S80" i="4"/>
  <c r="V80" i="4"/>
  <c r="U80" i="4" s="1"/>
  <c r="Y80" i="4"/>
  <c r="X80" i="4" s="1"/>
  <c r="P81" i="4"/>
  <c r="O81" i="4" s="1"/>
  <c r="S81" i="4"/>
  <c r="R81" i="4" s="1"/>
  <c r="V81" i="4"/>
  <c r="U81" i="4" s="1"/>
  <c r="X81" i="4"/>
  <c r="Y81" i="4"/>
  <c r="P82" i="4"/>
  <c r="O82" i="4" s="1"/>
  <c r="S82" i="4"/>
  <c r="R82" i="4" s="1"/>
  <c r="V82" i="4"/>
  <c r="U82" i="4" s="1"/>
  <c r="Y82" i="4"/>
  <c r="X82" i="4" s="1"/>
  <c r="P83" i="4"/>
  <c r="O83" i="4" s="1"/>
  <c r="R83" i="4"/>
  <c r="S83" i="4"/>
  <c r="V83" i="4"/>
  <c r="U83" i="4" s="1"/>
  <c r="Y83" i="4"/>
  <c r="X83" i="4" s="1"/>
  <c r="P84" i="4"/>
  <c r="O84" i="4" s="1"/>
  <c r="S84" i="4"/>
  <c r="R84" i="4" s="1"/>
  <c r="V84" i="4"/>
  <c r="U84" i="4" s="1"/>
  <c r="X84" i="4"/>
  <c r="Y84" i="4"/>
  <c r="P85" i="4"/>
  <c r="O85" i="4" s="1"/>
  <c r="S85" i="4"/>
  <c r="R85" i="4" s="1"/>
  <c r="V85" i="4"/>
  <c r="U85" i="4" s="1"/>
  <c r="Y85" i="4"/>
  <c r="X85" i="4" s="1"/>
  <c r="P86" i="4"/>
  <c r="O86" i="4" s="1"/>
  <c r="R86" i="4"/>
  <c r="S86" i="4"/>
  <c r="V86" i="4"/>
  <c r="U86" i="4" s="1"/>
  <c r="Y86" i="4"/>
  <c r="X86" i="4" s="1"/>
  <c r="P87" i="4"/>
  <c r="O87" i="4" s="1"/>
  <c r="S87" i="4"/>
  <c r="R87" i="4" s="1"/>
  <c r="V87" i="4"/>
  <c r="U87" i="4" s="1"/>
  <c r="X87" i="4"/>
  <c r="Y87" i="4"/>
  <c r="P88" i="4"/>
  <c r="O88" i="4" s="1"/>
  <c r="S88" i="4"/>
  <c r="R88" i="4" s="1"/>
  <c r="V88" i="4"/>
  <c r="U88" i="4" s="1"/>
  <c r="Y88" i="4"/>
  <c r="X88" i="4" s="1"/>
  <c r="P89" i="4"/>
  <c r="O89" i="4" s="1"/>
  <c r="R89" i="4"/>
  <c r="S89" i="4"/>
  <c r="V89" i="4"/>
  <c r="U89" i="4" s="1"/>
  <c r="Y89" i="4"/>
  <c r="X89" i="4" s="1"/>
  <c r="P90" i="4"/>
  <c r="O90" i="4" s="1"/>
  <c r="S90" i="4"/>
  <c r="R90" i="4" s="1"/>
  <c r="V90" i="4"/>
  <c r="U90" i="4" s="1"/>
  <c r="Y90" i="4"/>
  <c r="X90" i="4" s="1"/>
  <c r="P91" i="4"/>
  <c r="O91" i="4" s="1"/>
  <c r="S91" i="4"/>
  <c r="R91" i="4" s="1"/>
  <c r="V91" i="4"/>
  <c r="U91" i="4" s="1"/>
  <c r="Y91" i="4"/>
  <c r="X91" i="4" s="1"/>
  <c r="P92" i="4"/>
  <c r="O92" i="4" s="1"/>
  <c r="R92" i="4"/>
  <c r="S92" i="4"/>
  <c r="V92" i="4"/>
  <c r="U92" i="4" s="1"/>
  <c r="Y92" i="4"/>
  <c r="X92" i="4" s="1"/>
  <c r="P93" i="4"/>
  <c r="O93" i="4" s="1"/>
  <c r="S93" i="4"/>
  <c r="R93" i="4" s="1"/>
  <c r="V93" i="4"/>
  <c r="U93" i="4" s="1"/>
  <c r="X93" i="4"/>
  <c r="Y93" i="4"/>
  <c r="P94" i="4"/>
  <c r="O94" i="4" s="1"/>
  <c r="S94" i="4"/>
  <c r="R94" i="4" s="1"/>
  <c r="V94" i="4"/>
  <c r="U94" i="4" s="1"/>
  <c r="Y94" i="4"/>
  <c r="X94" i="4" s="1"/>
  <c r="P95" i="4"/>
  <c r="O95" i="4" s="1"/>
  <c r="R95" i="4"/>
  <c r="S95" i="4"/>
  <c r="V95" i="4"/>
  <c r="U95" i="4" s="1"/>
  <c r="Y95" i="4"/>
  <c r="X95" i="4" s="1"/>
  <c r="P96" i="4"/>
  <c r="O96" i="4" s="1"/>
  <c r="S96" i="4"/>
  <c r="R96" i="4" s="1"/>
  <c r="V96" i="4"/>
  <c r="U96" i="4" s="1"/>
  <c r="X96" i="4"/>
  <c r="Y96" i="4"/>
  <c r="Y55" i="4"/>
  <c r="X55" i="4"/>
  <c r="V55" i="4"/>
  <c r="U55" i="4" s="1"/>
  <c r="S55" i="4"/>
  <c r="R55" i="4"/>
  <c r="P55" i="4"/>
  <c r="O55" i="4" s="1"/>
  <c r="P38" i="4"/>
  <c r="O38" i="4" s="1"/>
  <c r="S38" i="4"/>
  <c r="R38" i="4" s="1"/>
  <c r="V38" i="4"/>
  <c r="U38" i="4" s="1"/>
  <c r="Y38" i="4"/>
  <c r="X38" i="4" s="1"/>
  <c r="P39" i="4"/>
  <c r="O39" i="4" s="1"/>
  <c r="S39" i="4"/>
  <c r="R39" i="4" s="1"/>
  <c r="V39" i="4"/>
  <c r="U39" i="4" s="1"/>
  <c r="Y39" i="4"/>
  <c r="X39" i="4" s="1"/>
  <c r="P40" i="4"/>
  <c r="O40" i="4" s="1"/>
  <c r="S40" i="4"/>
  <c r="R40" i="4" s="1"/>
  <c r="V40" i="4"/>
  <c r="U40" i="4" s="1"/>
  <c r="Y40" i="4"/>
  <c r="X40" i="4" s="1"/>
  <c r="P41" i="4"/>
  <c r="O41" i="4" s="1"/>
  <c r="S41" i="4"/>
  <c r="R41" i="4" s="1"/>
  <c r="V41" i="4"/>
  <c r="U41" i="4" s="1"/>
  <c r="Y41" i="4"/>
  <c r="X41" i="4" s="1"/>
  <c r="P42" i="4"/>
  <c r="O42" i="4" s="1"/>
  <c r="S42" i="4"/>
  <c r="R42" i="4" s="1"/>
  <c r="V42" i="4"/>
  <c r="U42" i="4" s="1"/>
  <c r="Y42" i="4"/>
  <c r="X42" i="4" s="1"/>
  <c r="P43" i="4"/>
  <c r="O43" i="4" s="1"/>
  <c r="S43" i="4"/>
  <c r="R43" i="4" s="1"/>
  <c r="V43" i="4"/>
  <c r="U43" i="4" s="1"/>
  <c r="Y43" i="4"/>
  <c r="X43" i="4" s="1"/>
  <c r="P44" i="4"/>
  <c r="O44" i="4" s="1"/>
  <c r="S44" i="4"/>
  <c r="R44" i="4" s="1"/>
  <c r="V44" i="4"/>
  <c r="U44" i="4" s="1"/>
  <c r="Y44" i="4"/>
  <c r="X44" i="4" s="1"/>
  <c r="P45" i="4"/>
  <c r="O45" i="4" s="1"/>
  <c r="S45" i="4"/>
  <c r="R45" i="4" s="1"/>
  <c r="V45" i="4"/>
  <c r="U45" i="4" s="1"/>
  <c r="Y45" i="4"/>
  <c r="X45" i="4" s="1"/>
  <c r="P46" i="4"/>
  <c r="O46" i="4" s="1"/>
  <c r="S46" i="4"/>
  <c r="R46" i="4" s="1"/>
  <c r="V46" i="4"/>
  <c r="U46" i="4" s="1"/>
  <c r="Y46" i="4"/>
  <c r="X46" i="4" s="1"/>
  <c r="P47" i="4"/>
  <c r="O47" i="4" s="1"/>
  <c r="S47" i="4"/>
  <c r="R47" i="4" s="1"/>
  <c r="V47" i="4"/>
  <c r="U47" i="4" s="1"/>
  <c r="Y47" i="4"/>
  <c r="X47" i="4" s="1"/>
  <c r="P48" i="4"/>
  <c r="O48" i="4" s="1"/>
  <c r="S48" i="4"/>
  <c r="R48" i="4" s="1"/>
  <c r="V48" i="4"/>
  <c r="U48" i="4" s="1"/>
  <c r="Y48" i="4"/>
  <c r="X48" i="4" s="1"/>
  <c r="P49" i="4"/>
  <c r="O49" i="4" s="1"/>
  <c r="S49" i="4"/>
  <c r="R49" i="4" s="1"/>
  <c r="V49" i="4"/>
  <c r="U49" i="4" s="1"/>
  <c r="Y49" i="4"/>
  <c r="X49" i="4" s="1"/>
  <c r="P50" i="4"/>
  <c r="O50" i="4" s="1"/>
  <c r="S50" i="4"/>
  <c r="R50" i="4" s="1"/>
  <c r="V50" i="4"/>
  <c r="U50" i="4" s="1"/>
  <c r="Y50" i="4"/>
  <c r="X50" i="4" s="1"/>
  <c r="P51" i="4"/>
  <c r="O51" i="4" s="1"/>
  <c r="S51" i="4"/>
  <c r="R51" i="4" s="1"/>
  <c r="V51" i="4"/>
  <c r="U51" i="4" s="1"/>
  <c r="Y51" i="4"/>
  <c r="X51" i="4" s="1"/>
  <c r="Y37" i="4"/>
  <c r="X37" i="4"/>
  <c r="V37" i="4"/>
  <c r="U37" i="4"/>
  <c r="S37" i="4"/>
  <c r="R37" i="4"/>
  <c r="P37" i="4"/>
  <c r="O37" i="4"/>
  <c r="Y26" i="4"/>
  <c r="X26" i="4" s="1"/>
  <c r="Y27" i="4"/>
  <c r="X27" i="4" s="1"/>
  <c r="Y28" i="4"/>
  <c r="X28" i="4" s="1"/>
  <c r="Y29" i="4"/>
  <c r="X29" i="4" s="1"/>
  <c r="Y30" i="4"/>
  <c r="X30" i="4" s="1"/>
  <c r="X31" i="4"/>
  <c r="Y31" i="4"/>
  <c r="Y25" i="4"/>
  <c r="X25" i="4" s="1"/>
  <c r="V26" i="4"/>
  <c r="U26" i="4" s="1"/>
  <c r="V27" i="4"/>
  <c r="U27" i="4" s="1"/>
  <c r="V28" i="4"/>
  <c r="U28" i="4" s="1"/>
  <c r="V29" i="4"/>
  <c r="U29" i="4" s="1"/>
  <c r="V30" i="4"/>
  <c r="U30" i="4" s="1"/>
  <c r="V31" i="4"/>
  <c r="U31" i="4" s="1"/>
  <c r="V32" i="4"/>
  <c r="U32" i="4" s="1"/>
  <c r="V33" i="4"/>
  <c r="U33" i="4" s="1"/>
  <c r="V25" i="4"/>
  <c r="U25" i="4" s="1"/>
  <c r="S26" i="4"/>
  <c r="R26" i="4" s="1"/>
  <c r="S27" i="4"/>
  <c r="R27" i="4" s="1"/>
  <c r="S28" i="4"/>
  <c r="R28" i="4" s="1"/>
  <c r="S29" i="4"/>
  <c r="R29" i="4" s="1"/>
  <c r="S30" i="4"/>
  <c r="R30" i="4" s="1"/>
  <c r="S31" i="4"/>
  <c r="R31" i="4" s="1"/>
  <c r="S32" i="4"/>
  <c r="R32" i="4" s="1"/>
  <c r="S33" i="4"/>
  <c r="R33" i="4" s="1"/>
  <c r="S25" i="4"/>
  <c r="R25" i="4" s="1"/>
  <c r="P26" i="4"/>
  <c r="O26" i="4" s="1"/>
  <c r="P27" i="4"/>
  <c r="O27" i="4" s="1"/>
  <c r="P28" i="4"/>
  <c r="O28" i="4" s="1"/>
  <c r="P29" i="4"/>
  <c r="O29" i="4" s="1"/>
  <c r="P30" i="4"/>
  <c r="O30" i="4" s="1"/>
  <c r="P31" i="4"/>
  <c r="O31" i="4" s="1"/>
  <c r="P32" i="4"/>
  <c r="O32" i="4" s="1"/>
  <c r="P33" i="4"/>
  <c r="O33" i="4" s="1"/>
  <c r="P25" i="4"/>
  <c r="O25" i="4" s="1"/>
  <c r="B1" i="4" l="1"/>
  <c r="X71" i="1"/>
  <c r="D71" i="1" s="1"/>
  <c r="X56" i="1"/>
  <c r="T56" i="1"/>
  <c r="R56" i="1" s="1"/>
  <c r="T71" i="1"/>
  <c r="R71" i="1" s="1"/>
  <c r="T70" i="1"/>
  <c r="AB86" i="1" l="1"/>
  <c r="AB85" i="1"/>
  <c r="AB80" i="1"/>
  <c r="AB40" i="1"/>
  <c r="AB39" i="1"/>
  <c r="AB34" i="1"/>
  <c r="AB24" i="1"/>
  <c r="AB23" i="1"/>
  <c r="AB18" i="1"/>
  <c r="X57" i="1"/>
  <c r="X87" i="1"/>
  <c r="X41" i="1"/>
  <c r="X25" i="1"/>
  <c r="U14" i="1" l="1"/>
  <c r="U30" i="1" s="1"/>
  <c r="T9" i="1"/>
  <c r="R9" i="1" s="1"/>
  <c r="T7" i="1"/>
  <c r="R7" i="1" s="1"/>
  <c r="AC12" i="1"/>
  <c r="AB12" i="1" s="1"/>
  <c r="N11" i="1" s="1"/>
  <c r="F58" i="1"/>
  <c r="Y12" i="1"/>
  <c r="X12" i="1" s="1"/>
  <c r="J11" i="1" s="1"/>
  <c r="T12" i="1"/>
  <c r="R12" i="1" s="1"/>
  <c r="B1" i="1" l="1"/>
  <c r="V20" i="4"/>
  <c r="U20" i="4" s="1"/>
  <c r="S20" i="4"/>
  <c r="R20" i="4" s="1"/>
  <c r="P20" i="4"/>
  <c r="O20" i="4" s="1"/>
  <c r="V18" i="4"/>
  <c r="U18" i="4" s="1"/>
  <c r="S18" i="4"/>
  <c r="R18" i="4" s="1"/>
  <c r="P18" i="4"/>
  <c r="O18" i="4" s="1"/>
  <c r="Y16" i="4"/>
  <c r="X16" i="4" s="1"/>
  <c r="V16" i="4"/>
  <c r="U16" i="4" s="1"/>
  <c r="S16" i="4"/>
  <c r="R16" i="4" s="1"/>
  <c r="P16" i="4"/>
  <c r="O16" i="4" s="1"/>
  <c r="Y14" i="4"/>
  <c r="X14" i="4" s="1"/>
  <c r="V14" i="4"/>
  <c r="U14" i="4" s="1"/>
  <c r="S14" i="4"/>
  <c r="R14" i="4" s="1"/>
  <c r="P14" i="4"/>
  <c r="O14" i="4" s="1"/>
  <c r="Y12" i="4"/>
  <c r="X12" i="4" s="1"/>
  <c r="V12" i="4"/>
  <c r="U12" i="4" s="1"/>
  <c r="S12" i="4"/>
  <c r="R12" i="4" s="1"/>
  <c r="P12" i="4"/>
  <c r="O12" i="4" s="1"/>
  <c r="Y10" i="4"/>
  <c r="X10" i="4" s="1"/>
  <c r="V10" i="4"/>
  <c r="U10" i="4" s="1"/>
  <c r="S10" i="4"/>
  <c r="R10" i="4" s="1"/>
  <c r="P10" i="4"/>
  <c r="O10" i="4" s="1"/>
  <c r="Y8" i="4"/>
  <c r="X8" i="4" s="1"/>
  <c r="V8" i="4"/>
  <c r="U8" i="4" s="1"/>
  <c r="S8" i="4"/>
  <c r="R8" i="4" s="1"/>
  <c r="P8" i="4"/>
  <c r="O8" i="4" s="1"/>
  <c r="Y6" i="4"/>
  <c r="X6" i="4" s="1"/>
  <c r="V6" i="4"/>
  <c r="U6" i="4" s="1"/>
  <c r="S6" i="4"/>
  <c r="R6" i="4" s="1"/>
  <c r="P6" i="4"/>
  <c r="O6" i="4" s="1"/>
  <c r="J58" i="1" l="1"/>
  <c r="P66" i="1"/>
  <c r="P47" i="1"/>
  <c r="X86" i="1" l="1"/>
  <c r="X85" i="1"/>
  <c r="X40" i="1"/>
  <c r="X39" i="1"/>
  <c r="X24" i="1"/>
  <c r="X23" i="1"/>
  <c r="X62" i="1" l="1"/>
  <c r="R62" i="1" s="1"/>
  <c r="X61" i="1"/>
  <c r="R61" i="1" s="1"/>
  <c r="X60" i="1"/>
  <c r="R60" i="1" s="1"/>
  <c r="X80" i="1"/>
  <c r="X34" i="1"/>
  <c r="X18" i="1"/>
  <c r="U15" i="1"/>
  <c r="U16" i="1"/>
  <c r="U17" i="1"/>
  <c r="U18" i="1"/>
  <c r="U19" i="1"/>
  <c r="U20" i="1"/>
  <c r="U21" i="1"/>
  <c r="U22" i="1"/>
  <c r="U23" i="1"/>
  <c r="T23" i="1" s="1"/>
  <c r="U24" i="1"/>
  <c r="T24" i="1" s="1"/>
  <c r="U25" i="1"/>
  <c r="U29" i="1"/>
  <c r="U31" i="1"/>
  <c r="U32" i="1"/>
  <c r="U33" i="1"/>
  <c r="U34" i="1"/>
  <c r="T34" i="1" s="1"/>
  <c r="U35" i="1"/>
  <c r="U36" i="1"/>
  <c r="U37" i="1"/>
  <c r="U38" i="1"/>
  <c r="U39" i="1"/>
  <c r="T39" i="1" s="1"/>
  <c r="U40" i="1"/>
  <c r="T40" i="1" s="1"/>
  <c r="U41" i="1"/>
  <c r="T41" i="1" s="1"/>
  <c r="U45" i="1"/>
  <c r="U13" i="1"/>
  <c r="U76" i="1"/>
  <c r="E76" i="1" s="1"/>
  <c r="U77" i="1"/>
  <c r="E77" i="1" s="1"/>
  <c r="U78" i="1"/>
  <c r="E78" i="1" s="1"/>
  <c r="U79" i="1"/>
  <c r="E79" i="1" s="1"/>
  <c r="U80" i="1"/>
  <c r="U81" i="1"/>
  <c r="E81" i="1" s="1"/>
  <c r="U82" i="1"/>
  <c r="E82" i="1" s="1"/>
  <c r="U83" i="1"/>
  <c r="E83" i="1" s="1"/>
  <c r="U84" i="1"/>
  <c r="E84" i="1" s="1"/>
  <c r="U85" i="1"/>
  <c r="U86" i="1"/>
  <c r="U87" i="1"/>
  <c r="U75" i="1"/>
  <c r="E75" i="1" s="1"/>
  <c r="U64" i="1"/>
  <c r="E64" i="1" s="1"/>
  <c r="U63" i="1"/>
  <c r="E63" i="1" s="1"/>
  <c r="U61" i="1"/>
  <c r="E61" i="1" s="1"/>
  <c r="U60" i="1"/>
  <c r="E60" i="1" s="1"/>
  <c r="U62" i="1"/>
  <c r="E62" i="1" s="1"/>
  <c r="U59" i="1"/>
  <c r="E80" i="1" l="1"/>
  <c r="T80" i="1"/>
  <c r="E86" i="1"/>
  <c r="T86" i="1"/>
  <c r="E85" i="1"/>
  <c r="T85" i="1"/>
  <c r="E18" i="1"/>
  <c r="T18" i="1"/>
  <c r="E87" i="1"/>
  <c r="T87" i="1"/>
  <c r="E25" i="1"/>
  <c r="T25" i="1"/>
  <c r="T77" i="1"/>
  <c r="T38" i="1"/>
  <c r="E38" i="1"/>
  <c r="T45" i="1"/>
  <c r="E45" i="1"/>
  <c r="T37" i="1"/>
  <c r="E37" i="1"/>
  <c r="T36" i="1"/>
  <c r="E36" i="1"/>
  <c r="E41" i="1"/>
  <c r="T35" i="1"/>
  <c r="E35" i="1"/>
  <c r="E39" i="1"/>
  <c r="E34" i="1"/>
  <c r="T29" i="1"/>
  <c r="E29" i="1"/>
  <c r="T33" i="1"/>
  <c r="E33" i="1"/>
  <c r="T32" i="1"/>
  <c r="E32" i="1"/>
  <c r="T13" i="1"/>
  <c r="E13" i="1"/>
  <c r="T31" i="1"/>
  <c r="E31" i="1"/>
  <c r="T22" i="1"/>
  <c r="E22" i="1"/>
  <c r="T21" i="1"/>
  <c r="E21" i="1"/>
  <c r="T20" i="1"/>
  <c r="E20" i="1"/>
  <c r="T19" i="1"/>
  <c r="E19" i="1"/>
  <c r="E23" i="1"/>
  <c r="T17" i="1"/>
  <c r="E17" i="1"/>
  <c r="E24" i="1"/>
  <c r="T16" i="1"/>
  <c r="E16" i="1"/>
  <c r="T15" i="1"/>
  <c r="E15" i="1"/>
  <c r="T59" i="1"/>
  <c r="E59" i="1"/>
  <c r="E40" i="1"/>
  <c r="E14" i="1"/>
  <c r="T60" i="1"/>
  <c r="T61" i="1"/>
  <c r="T62" i="1"/>
  <c r="T14" i="1"/>
  <c r="T75" i="1"/>
  <c r="T76" i="1"/>
  <c r="T78" i="1"/>
  <c r="T79" i="1"/>
  <c r="T81" i="1"/>
  <c r="T82" i="1"/>
  <c r="T83" i="1"/>
  <c r="T84" i="1"/>
  <c r="T63" i="1"/>
  <c r="T64" i="1"/>
  <c r="U57" i="1"/>
  <c r="E57" i="1" l="1"/>
  <c r="T57" i="1"/>
  <c r="T30" i="1"/>
  <c r="E30" i="1"/>
  <c r="F46" i="1" l="1"/>
  <c r="F6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大阪市高速電気軌道株式会社</author>
  </authors>
  <commentList>
    <comment ref="B7" authorId="0" shapeId="0" xr:uid="{212FFD05-D4B1-4038-92A1-64B8AA49B94E}">
      <text>
        <r>
          <rPr>
            <b/>
            <sz val="11"/>
            <color indexed="81"/>
            <rFont val="Meiryo UI"/>
            <family val="3"/>
            <charset val="128"/>
          </rPr>
          <t>[選択不要] 登録区分（一般・調達）</t>
        </r>
        <r>
          <rPr>
            <sz val="11"/>
            <color indexed="81"/>
            <rFont val="Meiryo UI"/>
            <family val="3"/>
            <charset val="128"/>
          </rPr>
          <t xml:space="preserve">
大阪市高速電気軌道株式会社にて入力します（空白不可）</t>
        </r>
      </text>
    </comment>
    <comment ref="D7" authorId="0" shapeId="0" xr:uid="{B8F76542-46B4-46C3-A4C7-0599486F921D}">
      <text>
        <r>
          <rPr>
            <b/>
            <sz val="11"/>
            <color indexed="81"/>
            <rFont val="Meiryo UI"/>
            <family val="3"/>
            <charset val="128"/>
          </rPr>
          <t>[必須] 申請日（西暦）</t>
        </r>
        <r>
          <rPr>
            <sz val="11"/>
            <color indexed="81"/>
            <rFont val="Meiryo UI"/>
            <family val="3"/>
            <charset val="128"/>
          </rPr>
          <t xml:space="preserve">
「Ctrl+;」での入力、または「yyyy/mm/dd」形式で入力してください</t>
        </r>
      </text>
    </comment>
    <comment ref="F7" authorId="0" shapeId="0" xr:uid="{BDFAE348-0AA8-4DC1-9163-2B0406FE4EB2}">
      <text>
        <r>
          <rPr>
            <b/>
            <sz val="11"/>
            <color indexed="81"/>
            <rFont val="Meiryo UI"/>
            <family val="3"/>
            <charset val="128"/>
          </rPr>
          <t>[選択] 申請区分（登録・変更・削除）</t>
        </r>
        <r>
          <rPr>
            <sz val="11"/>
            <color indexed="81"/>
            <rFont val="Meiryo UI"/>
            <family val="3"/>
            <charset val="128"/>
          </rPr>
          <t xml:space="preserve">
申請内容の区分を選択してください（空白不可）</t>
        </r>
      </text>
    </comment>
    <comment ref="J7" authorId="0" shapeId="0" xr:uid="{5DF22A2E-24BE-4D60-8BDF-A77B729CA7AD}">
      <text>
        <r>
          <rPr>
            <b/>
            <sz val="11"/>
            <color indexed="81"/>
            <rFont val="Meiryo UI"/>
            <family val="3"/>
            <charset val="128"/>
          </rPr>
          <t>[任意] 帝国データバンク企業コード</t>
        </r>
        <r>
          <rPr>
            <sz val="11"/>
            <color indexed="81"/>
            <rFont val="Meiryo UI"/>
            <family val="3"/>
            <charset val="128"/>
          </rPr>
          <t xml:space="preserve">
所持している場合に入力してください</t>
        </r>
      </text>
    </comment>
    <comment ref="N7" authorId="0" shapeId="0" xr:uid="{E1FE1C04-C706-40C1-A049-26BFF0D63145}">
      <text>
        <r>
          <rPr>
            <b/>
            <sz val="11"/>
            <color indexed="81"/>
            <rFont val="Meiryo UI"/>
            <family val="3"/>
            <charset val="128"/>
          </rPr>
          <t>[任意] インボイス番号</t>
        </r>
        <r>
          <rPr>
            <sz val="11"/>
            <color indexed="81"/>
            <rFont val="Meiryo UI"/>
            <family val="3"/>
            <charset val="128"/>
          </rPr>
          <t xml:space="preserve">
所持している場合に入力してください</t>
        </r>
      </text>
    </comment>
    <comment ref="O7" authorId="0" shapeId="0" xr:uid="{D789C1D7-5B72-4111-B21B-5BE9E1324251}">
      <text>
        <r>
          <rPr>
            <b/>
            <sz val="11"/>
            <color indexed="81"/>
            <rFont val="Meiryo UI"/>
            <family val="3"/>
            <charset val="128"/>
          </rPr>
          <t>[入力不要] サプライヤコード</t>
        </r>
        <r>
          <rPr>
            <sz val="11"/>
            <color indexed="81"/>
            <rFont val="Meiryo UI"/>
            <family val="3"/>
            <charset val="128"/>
          </rPr>
          <t xml:space="preserve">
大阪市高速電気軌道株式会社にて入力します</t>
        </r>
      </text>
    </comment>
    <comment ref="P7" authorId="0" shapeId="0" xr:uid="{54D9D408-C811-414B-8191-151821352611}">
      <text>
        <r>
          <rPr>
            <b/>
            <sz val="11"/>
            <color indexed="81"/>
            <rFont val="Meiryo UI"/>
            <family val="3"/>
            <charset val="128"/>
          </rPr>
          <t>[入力不要] 電子入札システム登録番号</t>
        </r>
        <r>
          <rPr>
            <sz val="11"/>
            <color indexed="81"/>
            <rFont val="Meiryo UI"/>
            <family val="3"/>
            <charset val="128"/>
          </rPr>
          <t xml:space="preserve">
大阪市高速電気軌道株式会社にて入力します</t>
        </r>
      </text>
    </comment>
    <comment ref="F12" authorId="0" shapeId="0" xr:uid="{02077AF0-4F76-4EA5-B316-B5E2054018F4}">
      <text>
        <r>
          <rPr>
            <b/>
            <sz val="11"/>
            <color indexed="81"/>
            <rFont val="Meiryo UI"/>
            <family val="3"/>
            <charset val="128"/>
          </rPr>
          <t>[選択] 法人・個人の区分</t>
        </r>
        <r>
          <rPr>
            <sz val="11"/>
            <color indexed="81"/>
            <rFont val="Meiryo UI"/>
            <family val="3"/>
            <charset val="128"/>
          </rPr>
          <t xml:space="preserve">
法人または個人かの区分を選択してください（空白不可）</t>
        </r>
      </text>
    </comment>
    <comment ref="J12" authorId="0" shapeId="0" xr:uid="{EE12A1E1-D70E-4FC2-A18D-228315DFB381}">
      <text>
        <r>
          <rPr>
            <b/>
            <sz val="11"/>
            <color indexed="81"/>
            <rFont val="Meiryo UI"/>
            <family val="3"/>
            <charset val="128"/>
          </rPr>
          <t>[必須] 資本金</t>
        </r>
        <r>
          <rPr>
            <sz val="11"/>
            <color indexed="81"/>
            <rFont val="Meiryo UI"/>
            <family val="3"/>
            <charset val="128"/>
          </rPr>
          <t xml:space="preserve">
法人登記している場合は入力してください</t>
        </r>
      </text>
    </comment>
    <comment ref="N12" authorId="0" shapeId="0" xr:uid="{6E4305D2-5F17-4B35-9125-88C46C1BD322}">
      <text>
        <r>
          <rPr>
            <b/>
            <sz val="11"/>
            <color indexed="81"/>
            <rFont val="Meiryo UI"/>
            <family val="3"/>
            <charset val="128"/>
          </rPr>
          <t>[必須] 従業員数</t>
        </r>
        <r>
          <rPr>
            <sz val="11"/>
            <color indexed="81"/>
            <rFont val="Meiryo UI"/>
            <family val="3"/>
            <charset val="128"/>
          </rPr>
          <t xml:space="preserve">
未記入時はブランクで登録されます</t>
        </r>
      </text>
    </comment>
    <comment ref="F13" authorId="0" shapeId="0" xr:uid="{E2ECE923-5C80-4C51-97ED-57E10730ED67}">
      <text>
        <r>
          <rPr>
            <b/>
            <sz val="11"/>
            <color indexed="81"/>
            <rFont val="Meiryo UI"/>
            <family val="3"/>
            <charset val="128"/>
          </rPr>
          <t>[必須] 本社・本店商号または名称（フリガナ）</t>
        </r>
        <r>
          <rPr>
            <sz val="11"/>
            <color indexed="81"/>
            <rFont val="Meiryo UI"/>
            <family val="3"/>
            <charset val="128"/>
          </rPr>
          <t xml:space="preserve">
英数字も全角文字で入力してください</t>
        </r>
      </text>
    </comment>
    <comment ref="F14" authorId="0" shapeId="0" xr:uid="{81B6F72C-BE4B-463A-810C-CF6186C3F6EE}">
      <text>
        <r>
          <rPr>
            <b/>
            <sz val="11"/>
            <color indexed="81"/>
            <rFont val="Meiryo UI"/>
            <family val="3"/>
            <charset val="128"/>
          </rPr>
          <t>[必須] 本社・本店商号または名称（漢字）</t>
        </r>
        <r>
          <rPr>
            <sz val="11"/>
            <color indexed="81"/>
            <rFont val="Meiryo UI"/>
            <family val="3"/>
            <charset val="128"/>
          </rPr>
          <t xml:space="preserve">
英数字も全角文字で入力してください
本社名称＋支社名称併せて39文字以内で入力してください</t>
        </r>
      </text>
    </comment>
    <comment ref="F15" authorId="0" shapeId="0" xr:uid="{CCEA9A9B-56EB-40B4-A80A-60BAD678CB27}">
      <text>
        <r>
          <rPr>
            <b/>
            <sz val="11"/>
            <color indexed="81"/>
            <rFont val="Meiryo UI"/>
            <family val="3"/>
            <charset val="128"/>
          </rPr>
          <t xml:space="preserve">[必須] 代表者役職名
</t>
        </r>
        <r>
          <rPr>
            <sz val="11"/>
            <color indexed="81"/>
            <rFont val="Meiryo UI"/>
            <family val="3"/>
            <charset val="128"/>
          </rPr>
          <t>代表者の役職を入力してください</t>
        </r>
      </text>
    </comment>
    <comment ref="F16" authorId="0" shapeId="0" xr:uid="{855D6B04-D73D-474D-98E2-B2451EB9E7E0}">
      <text>
        <r>
          <rPr>
            <b/>
            <sz val="11"/>
            <color indexed="81"/>
            <rFont val="Meiryo UI"/>
            <family val="3"/>
            <charset val="128"/>
          </rPr>
          <t>[必須] 代表者フリガナ</t>
        </r>
        <r>
          <rPr>
            <sz val="11"/>
            <color indexed="81"/>
            <rFont val="Meiryo UI"/>
            <family val="3"/>
            <charset val="128"/>
          </rPr>
          <t xml:space="preserve">
姓名の間に全角ブランクを入力してください</t>
        </r>
      </text>
    </comment>
    <comment ref="F17" authorId="0" shapeId="0" xr:uid="{83F338CC-ADAD-43D4-8F3F-FE9951FA4A13}">
      <text>
        <r>
          <rPr>
            <b/>
            <sz val="11"/>
            <color indexed="81"/>
            <rFont val="Meiryo UI"/>
            <family val="3"/>
            <charset val="128"/>
          </rPr>
          <t>[必須] 代表者氏名</t>
        </r>
        <r>
          <rPr>
            <sz val="11"/>
            <color indexed="81"/>
            <rFont val="Meiryo UI"/>
            <family val="3"/>
            <charset val="128"/>
          </rPr>
          <t xml:space="preserve">
姓名の間に全角ブランクを入力してください</t>
        </r>
      </text>
    </comment>
    <comment ref="F18" authorId="0" shapeId="0" xr:uid="{D3527B12-603F-491D-B5DA-00AD235FB267}">
      <text>
        <r>
          <rPr>
            <b/>
            <sz val="11"/>
            <color indexed="81"/>
            <rFont val="Meiryo UI"/>
            <family val="3"/>
            <charset val="128"/>
          </rPr>
          <t>[必須] 郵便番号</t>
        </r>
        <r>
          <rPr>
            <sz val="11"/>
            <color indexed="81"/>
            <rFont val="Meiryo UI"/>
            <family val="3"/>
            <charset val="128"/>
          </rPr>
          <t xml:space="preserve">
半角ハイフンを含めた郵便番号形式で入力してください</t>
        </r>
      </text>
    </comment>
    <comment ref="F19" authorId="0" shapeId="0" xr:uid="{B2E7F525-34CB-471D-8C38-579B74912010}">
      <text>
        <r>
          <rPr>
            <b/>
            <sz val="11"/>
            <color indexed="81"/>
            <rFont val="Meiryo UI"/>
            <family val="3"/>
            <charset val="128"/>
          </rPr>
          <t>[必須] 所在地（都道府県）</t>
        </r>
        <r>
          <rPr>
            <sz val="11"/>
            <color indexed="81"/>
            <rFont val="Meiryo UI"/>
            <family val="3"/>
            <charset val="128"/>
          </rPr>
          <t xml:space="preserve">
都道府県を入力してください</t>
        </r>
      </text>
    </comment>
    <comment ref="F20" authorId="0" shapeId="0" xr:uid="{2270AD82-DFAF-4BC7-A26C-2EDF277EB7F1}">
      <text>
        <r>
          <rPr>
            <b/>
            <sz val="11"/>
            <color indexed="81"/>
            <rFont val="Meiryo UI"/>
            <family val="3"/>
            <charset val="128"/>
          </rPr>
          <t>[必須] 所在地（市区町村）</t>
        </r>
        <r>
          <rPr>
            <sz val="11"/>
            <color indexed="81"/>
            <rFont val="Meiryo UI"/>
            <family val="3"/>
            <charset val="128"/>
          </rPr>
          <t xml:space="preserve">
市区町村を入力してください</t>
        </r>
      </text>
    </comment>
    <comment ref="F21" authorId="0" shapeId="0" xr:uid="{9CA49CE5-6964-41F6-B5D7-3DF898FA09F0}">
      <text>
        <r>
          <rPr>
            <b/>
            <sz val="11"/>
            <color indexed="81"/>
            <rFont val="Meiryo UI"/>
            <family val="3"/>
            <charset val="128"/>
          </rPr>
          <t>[必須] 所在地（番地）</t>
        </r>
        <r>
          <rPr>
            <sz val="11"/>
            <color indexed="81"/>
            <rFont val="Meiryo UI"/>
            <family val="3"/>
            <charset val="128"/>
          </rPr>
          <t xml:space="preserve">
番地を入力してください</t>
        </r>
      </text>
    </comment>
    <comment ref="F23" authorId="0" shapeId="0" xr:uid="{08E373E7-7A6E-4432-8CD9-035EF7F9578B}">
      <text>
        <r>
          <rPr>
            <b/>
            <sz val="11"/>
            <color indexed="81"/>
            <rFont val="Meiryo UI"/>
            <family val="3"/>
            <charset val="128"/>
          </rPr>
          <t>[必須] 電話番号</t>
        </r>
        <r>
          <rPr>
            <sz val="11"/>
            <color indexed="81"/>
            <rFont val="Meiryo UI"/>
            <family val="3"/>
            <charset val="128"/>
          </rPr>
          <t xml:space="preserve">
半角ハイフンを2つ含めた形式で入力してください（連絡先は1つのみ）</t>
        </r>
      </text>
    </comment>
    <comment ref="F25" authorId="0" shapeId="0" xr:uid="{CC63F9EF-BE71-4C89-854F-73A01F73B9A4}">
      <text>
        <r>
          <rPr>
            <b/>
            <sz val="11"/>
            <color indexed="81"/>
            <rFont val="Meiryo UI"/>
            <family val="3"/>
            <charset val="128"/>
          </rPr>
          <t>メールアドレス</t>
        </r>
        <r>
          <rPr>
            <sz val="11"/>
            <color indexed="81"/>
            <rFont val="Meiryo UI"/>
            <family val="3"/>
            <charset val="128"/>
          </rPr>
          <t xml:space="preserve">
正しいメールアドレス形式で入力してください（連絡先は1つのみ）</t>
        </r>
      </text>
    </comment>
    <comment ref="F30" authorId="0" shapeId="0" xr:uid="{62033039-0339-4C3F-8ABD-F7FDC9134B17}">
      <text>
        <r>
          <rPr>
            <b/>
            <sz val="11"/>
            <color indexed="81"/>
            <rFont val="Meiryo UI"/>
            <family val="3"/>
            <charset val="128"/>
          </rPr>
          <t>支社・支店・営業所名称</t>
        </r>
        <r>
          <rPr>
            <sz val="11"/>
            <color indexed="81"/>
            <rFont val="Meiryo UI"/>
            <family val="3"/>
            <charset val="128"/>
          </rPr>
          <t xml:space="preserve">
本社の商号および名称は不要です（同じ本社商号・名称文字列は統合されます）
また「本社名称　支店名称」で結合されますので、トータル39文字以内で入力してください</t>
        </r>
      </text>
    </comment>
    <comment ref="F45" authorId="0" shapeId="0" xr:uid="{AAB7339E-D5CA-442E-8D78-4D8F0EB0315F}">
      <text>
        <r>
          <rPr>
            <b/>
            <sz val="11"/>
            <color indexed="81"/>
            <rFont val="Meiryo UI"/>
            <family val="3"/>
            <charset val="128"/>
          </rPr>
          <t>振込依頼人名</t>
        </r>
        <r>
          <rPr>
            <sz val="11"/>
            <color indexed="81"/>
            <rFont val="Meiryo UI"/>
            <family val="3"/>
            <charset val="128"/>
          </rPr>
          <t xml:space="preserve">
半角カナ英数字でそのまま入力して、下段の判定でご確認ください
（判定で「✖」印があると、登録できません）</t>
        </r>
      </text>
    </comment>
    <comment ref="F57" authorId="0" shapeId="0" xr:uid="{94069C90-F7BC-417E-BF1C-42FB4A14DC81}">
      <text>
        <r>
          <rPr>
            <b/>
            <sz val="11"/>
            <color indexed="81"/>
            <rFont val="Meiryo UI"/>
            <family val="3"/>
            <charset val="128"/>
          </rPr>
          <t>[必須] 支払通知メールの送信先アドレス</t>
        </r>
        <r>
          <rPr>
            <sz val="11"/>
            <color indexed="81"/>
            <rFont val="Meiryo UI"/>
            <family val="3"/>
            <charset val="128"/>
          </rPr>
          <t xml:space="preserve">
入力されたメールアドレスに当社からの支払通知メールが送信されます
　（メールアドレスに不備があると正常に送信されない場合があります）
送信先アドレスを記入、または状況に応じて下記を選択してください
不要：送信不要
削除：従来のアドレスを削除</t>
        </r>
      </text>
    </comment>
    <comment ref="F60" authorId="0" shapeId="0" xr:uid="{4978B4C0-535A-460D-B67B-368E8DC9410D}">
      <text>
        <r>
          <rPr>
            <b/>
            <sz val="11"/>
            <color indexed="81"/>
            <rFont val="Meiryo UI"/>
            <family val="3"/>
            <charset val="128"/>
          </rPr>
          <t>金融機関名</t>
        </r>
        <r>
          <rPr>
            <sz val="11"/>
            <color indexed="81"/>
            <rFont val="Meiryo UI"/>
            <family val="3"/>
            <charset val="128"/>
          </rPr>
          <t xml:space="preserve">
「銀行」、「信用金庫」などの記入は不要です</t>
        </r>
      </text>
    </comment>
    <comment ref="F61" authorId="0" shapeId="0" xr:uid="{BD05E2A7-EC45-45F6-8C00-054C4EBFB46F}">
      <text>
        <r>
          <rPr>
            <b/>
            <sz val="11"/>
            <color indexed="81"/>
            <rFont val="Meiryo UI"/>
            <family val="3"/>
            <charset val="128"/>
          </rPr>
          <t>金融機関支店名</t>
        </r>
        <r>
          <rPr>
            <sz val="11"/>
            <color indexed="81"/>
            <rFont val="Meiryo UI"/>
            <family val="3"/>
            <charset val="128"/>
          </rPr>
          <t xml:space="preserve">
「支店」、「出張所」などの記入は不要です</t>
        </r>
      </text>
    </comment>
    <comment ref="F64" authorId="0" shapeId="0" xr:uid="{28648F7B-84BB-45E1-A79F-EB73D773B7E9}">
      <text>
        <r>
          <rPr>
            <b/>
            <sz val="11"/>
            <color indexed="10"/>
            <rFont val="Meiryo UI"/>
            <family val="3"/>
            <charset val="128"/>
          </rPr>
          <t>[重要] 口座名義（フリガナ）</t>
        </r>
        <r>
          <rPr>
            <sz val="11"/>
            <color indexed="10"/>
            <rFont val="Meiryo UI"/>
            <family val="3"/>
            <charset val="128"/>
          </rPr>
          <t xml:space="preserve">
そのまま登録されている名義を入力して、下段の判定でご確認ください
（判定で「✖」印があると、登録できません）
（記入に不備があると、支払不能の可能性がありますのでご注意ください）</t>
        </r>
      </text>
    </comment>
    <comment ref="F87" authorId="0" shapeId="0" xr:uid="{B541E9D6-5C59-4823-9FA3-CB334E99E0FB}">
      <text>
        <r>
          <rPr>
            <b/>
            <sz val="11"/>
            <color indexed="81"/>
            <rFont val="Meiryo UI"/>
            <family val="3"/>
            <charset val="128"/>
          </rPr>
          <t>メールアドレス</t>
        </r>
        <r>
          <rPr>
            <sz val="11"/>
            <color indexed="81"/>
            <rFont val="Meiryo UI"/>
            <family val="3"/>
            <charset val="128"/>
          </rPr>
          <t xml:space="preserve">
調達契約の場合、入力必須です
正しいメールアドレス形式で入力してください（連絡先は1つのみ）</t>
        </r>
      </text>
    </comment>
  </commentList>
</comments>
</file>

<file path=xl/sharedStrings.xml><?xml version="1.0" encoding="utf-8"?>
<sst xmlns="http://schemas.openxmlformats.org/spreadsheetml/2006/main" count="1300" uniqueCount="784">
  <si>
    <t>取引情報登録シート（取引登録申請シート）</t>
  </si>
  <si>
    <t>申請情報</t>
    <rPh sb="0" eb="2">
      <t>シンセイ</t>
    </rPh>
    <rPh sb="2" eb="4">
      <t>ジョウホウ</t>
    </rPh>
    <phoneticPr fontId="1"/>
  </si>
  <si>
    <t>サプライヤコード（10）</t>
    <phoneticPr fontId="1"/>
  </si>
  <si>
    <t>電子入札システム登録番号（8）</t>
    <rPh sb="0" eb="2">
      <t>デンシ</t>
    </rPh>
    <rPh sb="2" eb="4">
      <t>ニュウサツ</t>
    </rPh>
    <rPh sb="8" eb="10">
      <t>トウロク</t>
    </rPh>
    <rPh sb="10" eb="12">
      <t>バンゴウ</t>
    </rPh>
    <phoneticPr fontId="1"/>
  </si>
  <si>
    <t>■ 調達・購買登録</t>
  </si>
  <si>
    <t>本社・本店情報</t>
    <rPh sb="0" eb="2">
      <t>ホンシャ</t>
    </rPh>
    <rPh sb="3" eb="5">
      <t>ホンテン</t>
    </rPh>
    <rPh sb="5" eb="7">
      <t>ジョウホウ</t>
    </rPh>
    <phoneticPr fontId="1"/>
  </si>
  <si>
    <t>No</t>
    <phoneticPr fontId="1"/>
  </si>
  <si>
    <t>項目</t>
    <rPh sb="0" eb="2">
      <t>コウモク</t>
    </rPh>
    <phoneticPr fontId="1"/>
  </si>
  <si>
    <t>項目内容</t>
    <rPh sb="0" eb="2">
      <t>コウモク</t>
    </rPh>
    <rPh sb="2" eb="4">
      <t>ナイヨウ</t>
    </rPh>
    <phoneticPr fontId="1"/>
  </si>
  <si>
    <t>記入欄</t>
    <rPh sb="0" eb="2">
      <t>キニュウ</t>
    </rPh>
    <rPh sb="2" eb="3">
      <t>ラン</t>
    </rPh>
    <phoneticPr fontId="1"/>
  </si>
  <si>
    <t>備考</t>
    <rPh sb="0" eb="2">
      <t>ビコウ</t>
    </rPh>
    <phoneticPr fontId="1"/>
  </si>
  <si>
    <t>商号 または 名称（フリガナ）</t>
    <rPh sb="0" eb="2">
      <t>ショウゴウ</t>
    </rPh>
    <rPh sb="7" eb="9">
      <t>メイショウ</t>
    </rPh>
    <phoneticPr fontId="1"/>
  </si>
  <si>
    <t>商号 または 名称（漢字）</t>
    <rPh sb="0" eb="2">
      <t>ショウゴウ</t>
    </rPh>
    <rPh sb="7" eb="9">
      <t>メイショウ</t>
    </rPh>
    <rPh sb="10" eb="12">
      <t>カンジ</t>
    </rPh>
    <phoneticPr fontId="1"/>
  </si>
  <si>
    <t>代表者（役職名）</t>
    <rPh sb="0" eb="3">
      <t>ダイヒョウシャ</t>
    </rPh>
    <rPh sb="4" eb="7">
      <t>ヤクショクメイ</t>
    </rPh>
    <phoneticPr fontId="1"/>
  </si>
  <si>
    <t>連絡先（メールアドレス）</t>
    <rPh sb="0" eb="3">
      <t>レンラクサキ</t>
    </rPh>
    <phoneticPr fontId="1"/>
  </si>
  <si>
    <t>丁目、番地、号は省略し、「－」（ハイフン）で入力してください</t>
    <rPh sb="0" eb="1">
      <t>チョウ</t>
    </rPh>
    <rPh sb="1" eb="2">
      <t>メ</t>
    </rPh>
    <rPh sb="3" eb="5">
      <t>バンチ</t>
    </rPh>
    <rPh sb="6" eb="7">
      <t>ゴウ</t>
    </rPh>
    <rPh sb="8" eb="10">
      <t>ショウリャク</t>
    </rPh>
    <rPh sb="22" eb="24">
      <t>ニュウリョク</t>
    </rPh>
    <phoneticPr fontId="1"/>
  </si>
  <si>
    <t>マンション・ビル名等があれば必ず入力してください</t>
    <rPh sb="8" eb="9">
      <t>メイ</t>
    </rPh>
    <rPh sb="9" eb="10">
      <t>ナド</t>
    </rPh>
    <rPh sb="14" eb="15">
      <t>カナラ</t>
    </rPh>
    <rPh sb="16" eb="18">
      <t>ニュウリョク</t>
    </rPh>
    <phoneticPr fontId="1"/>
  </si>
  <si>
    <t>携帯電話のメールアドレスは指定不可</t>
    <rPh sb="0" eb="2">
      <t>ケイタイ</t>
    </rPh>
    <rPh sb="2" eb="4">
      <t>デンワ</t>
    </rPh>
    <rPh sb="13" eb="15">
      <t>シテイ</t>
    </rPh>
    <rPh sb="15" eb="17">
      <t>フカ</t>
    </rPh>
    <phoneticPr fontId="1"/>
  </si>
  <si>
    <t>所在地（郵便番号）</t>
    <phoneticPr fontId="1"/>
  </si>
  <si>
    <t>所在地（都道府県）</t>
    <phoneticPr fontId="1"/>
  </si>
  <si>
    <t>所在地（市区町村）</t>
    <phoneticPr fontId="1"/>
  </si>
  <si>
    <t>所在地（番地）</t>
    <phoneticPr fontId="1"/>
  </si>
  <si>
    <t>所在地（マンション・ビル名）</t>
    <phoneticPr fontId="1"/>
  </si>
  <si>
    <t>支社・支店・営業所情報</t>
    <rPh sb="0" eb="2">
      <t>シシャ</t>
    </rPh>
    <rPh sb="3" eb="5">
      <t>シテン</t>
    </rPh>
    <rPh sb="6" eb="9">
      <t>エイギョウショ</t>
    </rPh>
    <rPh sb="9" eb="11">
      <t>ジョウホウ</t>
    </rPh>
    <phoneticPr fontId="1"/>
  </si>
  <si>
    <t>申請者情報</t>
    <rPh sb="0" eb="3">
      <t>シンセイシャ</t>
    </rPh>
    <rPh sb="3" eb="5">
      <t>ジョウホウ</t>
    </rPh>
    <phoneticPr fontId="1"/>
  </si>
  <si>
    <t>名称（フリガナ）</t>
    <rPh sb="0" eb="2">
      <t>メイショウ</t>
    </rPh>
    <phoneticPr fontId="1"/>
  </si>
  <si>
    <t>名称（漢字）</t>
    <rPh sb="0" eb="2">
      <t>メイショウ</t>
    </rPh>
    <rPh sb="3" eb="5">
      <t>カンジ</t>
    </rPh>
    <phoneticPr fontId="1"/>
  </si>
  <si>
    <t>部署（フリガナ）</t>
    <phoneticPr fontId="1"/>
  </si>
  <si>
    <t>部署（漢字）</t>
    <rPh sb="3" eb="5">
      <t>カンジ</t>
    </rPh>
    <phoneticPr fontId="1"/>
  </si>
  <si>
    <t>申請者（役職名）</t>
    <rPh sb="4" eb="7">
      <t>ヤクショクメイ</t>
    </rPh>
    <phoneticPr fontId="1"/>
  </si>
  <si>
    <t>申請者（フリガナ）</t>
    <phoneticPr fontId="1"/>
  </si>
  <si>
    <t>申請者（氏名）</t>
    <rPh sb="4" eb="6">
      <t>シメイ</t>
    </rPh>
    <phoneticPr fontId="1"/>
  </si>
  <si>
    <t>※ 使用できる文字や略字に注意して、預金通帳などの記載通りに記入してください（詳しくは「全銀協フォーマット」をご参照ください）</t>
    <rPh sb="2" eb="4">
      <t>シヨウ</t>
    </rPh>
    <rPh sb="7" eb="9">
      <t>モジ</t>
    </rPh>
    <rPh sb="10" eb="12">
      <t>リャクジ</t>
    </rPh>
    <rPh sb="13" eb="15">
      <t>チュウイ</t>
    </rPh>
    <rPh sb="18" eb="20">
      <t>ヨキン</t>
    </rPh>
    <rPh sb="20" eb="22">
      <t>ツウチョウ</t>
    </rPh>
    <rPh sb="25" eb="27">
      <t>キサイ</t>
    </rPh>
    <rPh sb="27" eb="28">
      <t>ドオ</t>
    </rPh>
    <rPh sb="30" eb="32">
      <t>キニュウ</t>
    </rPh>
    <rPh sb="39" eb="40">
      <t>クワ</t>
    </rPh>
    <rPh sb="44" eb="47">
      <t>ゼンギンキョウ</t>
    </rPh>
    <rPh sb="56" eb="58">
      <t>サンショウ</t>
    </rPh>
    <phoneticPr fontId="1"/>
  </si>
  <si>
    <t>債権情報</t>
    <rPh sb="0" eb="2">
      <t>サイケン</t>
    </rPh>
    <rPh sb="2" eb="4">
      <t>ジョウホウ</t>
    </rPh>
    <phoneticPr fontId="1"/>
  </si>
  <si>
    <t>支払通知先（メールアドレス）</t>
    <rPh sb="0" eb="2">
      <t>シハライ</t>
    </rPh>
    <rPh sb="2" eb="4">
      <t>ツウチ</t>
    </rPh>
    <rPh sb="4" eb="5">
      <t>サキ</t>
    </rPh>
    <phoneticPr fontId="1"/>
  </si>
  <si>
    <t>振込依頼人名（フリガナ）</t>
  </si>
  <si>
    <t>支払方法</t>
    <rPh sb="0" eb="2">
      <t>シハライ</t>
    </rPh>
    <rPh sb="2" eb="4">
      <t>ホウホウ</t>
    </rPh>
    <phoneticPr fontId="1"/>
  </si>
  <si>
    <t>大阪市高速電気軌道株式会社管理項目（入力不要）</t>
    <rPh sb="0" eb="3">
      <t>オオサカシ</t>
    </rPh>
    <rPh sb="3" eb="5">
      <t>コウソク</t>
    </rPh>
    <rPh sb="5" eb="7">
      <t>デンキ</t>
    </rPh>
    <rPh sb="7" eb="9">
      <t>キドウ</t>
    </rPh>
    <rPh sb="9" eb="11">
      <t>カブシキ</t>
    </rPh>
    <rPh sb="11" eb="13">
      <t>カイシャ</t>
    </rPh>
    <rPh sb="13" eb="15">
      <t>カンリ</t>
    </rPh>
    <rPh sb="15" eb="17">
      <t>コウモク</t>
    </rPh>
    <rPh sb="18" eb="20">
      <t>ニュウリョク</t>
    </rPh>
    <rPh sb="20" eb="22">
      <t>フヨウ</t>
    </rPh>
    <phoneticPr fontId="1"/>
  </si>
  <si>
    <t>金融機関名</t>
    <rPh sb="0" eb="2">
      <t>キンユウ</t>
    </rPh>
    <rPh sb="2" eb="4">
      <t>キカン</t>
    </rPh>
    <rPh sb="4" eb="5">
      <t>メイ</t>
    </rPh>
    <phoneticPr fontId="1"/>
  </si>
  <si>
    <t>金融機関支店名</t>
    <rPh sb="0" eb="2">
      <t>キンユウ</t>
    </rPh>
    <rPh sb="2" eb="4">
      <t>キカン</t>
    </rPh>
    <rPh sb="4" eb="7">
      <t>シテンメイ</t>
    </rPh>
    <phoneticPr fontId="1"/>
  </si>
  <si>
    <t>■ 銀行</t>
  </si>
  <si>
    <t>■ 本店</t>
  </si>
  <si>
    <t>口座番号</t>
    <rPh sb="0" eb="2">
      <t>コウザ</t>
    </rPh>
    <rPh sb="2" eb="4">
      <t>バンゴウ</t>
    </rPh>
    <phoneticPr fontId="1"/>
  </si>
  <si>
    <t>口座名義（漢字）</t>
    <rPh sb="0" eb="2">
      <t>コウザ</t>
    </rPh>
    <rPh sb="2" eb="4">
      <t>メイギ</t>
    </rPh>
    <rPh sb="5" eb="7">
      <t>カンジ</t>
    </rPh>
    <phoneticPr fontId="1"/>
  </si>
  <si>
    <t>■ 01：普通預金</t>
  </si>
  <si>
    <t>債務情報</t>
    <rPh sb="0" eb="2">
      <t>サイム</t>
    </rPh>
    <rPh sb="2" eb="4">
      <t>ジョウホウ</t>
    </rPh>
    <phoneticPr fontId="1"/>
  </si>
  <si>
    <t>振込依頼人名（判定）</t>
    <phoneticPr fontId="1"/>
  </si>
  <si>
    <t>振込依頼人名（記入例）</t>
    <rPh sb="7" eb="9">
      <t>キニュウ</t>
    </rPh>
    <rPh sb="9" eb="10">
      <t>レイ</t>
    </rPh>
    <phoneticPr fontId="1"/>
  </si>
  <si>
    <t>「株式会社大阪交通」</t>
    <phoneticPr fontId="1"/>
  </si>
  <si>
    <t>「大阪交通株式会社」</t>
    <phoneticPr fontId="1"/>
  </si>
  <si>
    <t>ｶ)ｵｵｻｶｺｳﾂｳ</t>
    <phoneticPr fontId="1"/>
  </si>
  <si>
    <t>ｵｵｻｶｺｳﾂｳ(ｶ</t>
    <phoneticPr fontId="1"/>
  </si>
  <si>
    <t>ﾆﾂﾎﾟﾝ ｻｰﾋﾞｽ</t>
    <phoneticPr fontId="1"/>
  </si>
  <si>
    <t>濁点、半濁点、長音、促音、半角ブランクの例</t>
    <rPh sb="13" eb="15">
      <t>ハンカク</t>
    </rPh>
    <phoneticPr fontId="1"/>
  </si>
  <si>
    <t>「日本 サービス」</t>
    <rPh sb="1" eb="3">
      <t>ニッポン</t>
    </rPh>
    <phoneticPr fontId="1"/>
  </si>
  <si>
    <t>前株</t>
    <rPh sb="0" eb="1">
      <t>マエ</t>
    </rPh>
    <rPh sb="1" eb="2">
      <t>カブ</t>
    </rPh>
    <phoneticPr fontId="1"/>
  </si>
  <si>
    <t>後株</t>
    <rPh sb="0" eb="1">
      <t>ウシ</t>
    </rPh>
    <rPh sb="1" eb="2">
      <t>カブ</t>
    </rPh>
    <phoneticPr fontId="1"/>
  </si>
  <si>
    <t>中株</t>
    <rPh sb="0" eb="1">
      <t>ナカ</t>
    </rPh>
    <rPh sb="1" eb="2">
      <t>カブ</t>
    </rPh>
    <phoneticPr fontId="1"/>
  </si>
  <si>
    <t>「大阪交通株式会社大阪支店」</t>
    <phoneticPr fontId="1"/>
  </si>
  <si>
    <t>ｵｵｻｶｺｳﾂｳ(ｶ)ｵｵｻｶｼﾃﾝ</t>
    <phoneticPr fontId="1"/>
  </si>
  <si>
    <t>「✖」部分の文字は使用できません</t>
    <phoneticPr fontId="1"/>
  </si>
  <si>
    <t>月末締め翌月末払い</t>
    <phoneticPr fontId="1"/>
  </si>
  <si>
    <t>本店の場合、金融機関支店名は不要です</t>
    <rPh sb="0" eb="2">
      <t>ホンテン</t>
    </rPh>
    <rPh sb="3" eb="5">
      <t>バアイ</t>
    </rPh>
    <rPh sb="6" eb="8">
      <t>キンユウ</t>
    </rPh>
    <rPh sb="8" eb="10">
      <t>キカン</t>
    </rPh>
    <rPh sb="10" eb="13">
      <t>シテンメイ</t>
    </rPh>
    <rPh sb="14" eb="16">
      <t>フヨウ</t>
    </rPh>
    <phoneticPr fontId="1"/>
  </si>
  <si>
    <t>口座名義（フリガナ）</t>
  </si>
  <si>
    <t>口座名義（判定）</t>
  </si>
  <si>
    <t>口座名義（記入例）</t>
    <rPh sb="5" eb="7">
      <t>キニュウ</t>
    </rPh>
    <rPh sb="7" eb="8">
      <t>レイ</t>
    </rPh>
    <phoneticPr fontId="1"/>
  </si>
  <si>
    <t>□</t>
  </si>
  <si>
    <t>事務用品･機器</t>
  </si>
  <si>
    <t>用紙</t>
  </si>
  <si>
    <t>封筒</t>
  </si>
  <si>
    <t>印章品</t>
  </si>
  <si>
    <t>活平版</t>
  </si>
  <si>
    <t>軽印刷</t>
  </si>
  <si>
    <t>フォーム印刷</t>
  </si>
  <si>
    <t>特殊印刷</t>
  </si>
  <si>
    <t>製本</t>
  </si>
  <si>
    <t>青写真</t>
  </si>
  <si>
    <t>家具</t>
  </si>
  <si>
    <t>室内装飾</t>
  </si>
  <si>
    <t>舞台装置</t>
  </si>
  <si>
    <t>服類</t>
  </si>
  <si>
    <t>寝具</t>
  </si>
  <si>
    <t>テント</t>
  </si>
  <si>
    <t>タオル</t>
  </si>
  <si>
    <t>産業用機器</t>
  </si>
  <si>
    <t>建設用機器</t>
  </si>
  <si>
    <t>農業用機器</t>
  </si>
  <si>
    <t>家庭用電気機器</t>
  </si>
  <si>
    <t>通信用機器</t>
  </si>
  <si>
    <t>視聴覚機器</t>
  </si>
  <si>
    <t>OA機器･用品</t>
  </si>
  <si>
    <t>医療用機器</t>
  </si>
  <si>
    <t>理化学機器</t>
  </si>
  <si>
    <t>医薬品</t>
  </si>
  <si>
    <t>工業薬品</t>
  </si>
  <si>
    <t>業務用厨房機器</t>
  </si>
  <si>
    <t>写真</t>
  </si>
  <si>
    <t>石油類</t>
  </si>
  <si>
    <t>高圧ガス</t>
  </si>
  <si>
    <t>自動車販売</t>
  </si>
  <si>
    <t>自動車用品</t>
  </si>
  <si>
    <t>自動車修理</t>
  </si>
  <si>
    <t>自転車･雑車</t>
  </si>
  <si>
    <t>船舶･航空機･鉄道</t>
  </si>
  <si>
    <t>木材</t>
  </si>
  <si>
    <t>石類</t>
  </si>
  <si>
    <t>金属類</t>
  </si>
  <si>
    <t>造園材料</t>
  </si>
  <si>
    <t>簡易建物</t>
  </si>
  <si>
    <t>その他材料</t>
  </si>
  <si>
    <t>学校教材具</t>
  </si>
  <si>
    <t>黒板</t>
  </si>
  <si>
    <t>運動具</t>
  </si>
  <si>
    <t>楽器</t>
  </si>
  <si>
    <t>模型</t>
  </si>
  <si>
    <t>図書</t>
  </si>
  <si>
    <t>道路標識</t>
  </si>
  <si>
    <t>看板</t>
  </si>
  <si>
    <t>銘鈑</t>
  </si>
  <si>
    <t>旗類</t>
  </si>
  <si>
    <t>日用品類</t>
  </si>
  <si>
    <t>贈答用品</t>
  </si>
  <si>
    <t>百貨店･商社</t>
  </si>
  <si>
    <t>消防･防災用品</t>
  </si>
  <si>
    <t>食糧品</t>
  </si>
  <si>
    <t>福祉用品･機器</t>
  </si>
  <si>
    <t>古物商､金属くず業､ 再生資源集荷業</t>
  </si>
  <si>
    <t>A0102</t>
  </si>
  <si>
    <t>A0103</t>
  </si>
  <si>
    <t>A0104</t>
  </si>
  <si>
    <t>A0105</t>
  </si>
  <si>
    <t>A0106</t>
  </si>
  <si>
    <t>A0107</t>
  </si>
  <si>
    <t>A0108</t>
  </si>
  <si>
    <t>A0109</t>
  </si>
  <si>
    <t>A0110</t>
  </si>
  <si>
    <t>A0111</t>
  </si>
  <si>
    <t>A0112</t>
  </si>
  <si>
    <t>A0114</t>
  </si>
  <si>
    <t>A0115</t>
  </si>
  <si>
    <t>A0116</t>
  </si>
  <si>
    <t>A0117</t>
  </si>
  <si>
    <t>A0118</t>
  </si>
  <si>
    <t>A0119</t>
  </si>
  <si>
    <t>A0121</t>
  </si>
  <si>
    <t>A0122</t>
  </si>
  <si>
    <t>A0123</t>
  </si>
  <si>
    <t>A0124</t>
  </si>
  <si>
    <t>A0125</t>
  </si>
  <si>
    <t>A0126</t>
  </si>
  <si>
    <t>A0127</t>
  </si>
  <si>
    <t>A0128</t>
  </si>
  <si>
    <t>A0129</t>
  </si>
  <si>
    <t>A0130</t>
  </si>
  <si>
    <t>A0131</t>
  </si>
  <si>
    <t>A0132</t>
  </si>
  <si>
    <t>A0133</t>
  </si>
  <si>
    <t>A0134</t>
  </si>
  <si>
    <t>A0135</t>
  </si>
  <si>
    <t>A0136</t>
  </si>
  <si>
    <t>A0137</t>
  </si>
  <si>
    <t>A0138</t>
  </si>
  <si>
    <t>A0139</t>
  </si>
  <si>
    <t>A0140</t>
  </si>
  <si>
    <t>A0141</t>
  </si>
  <si>
    <t>A0142</t>
  </si>
  <si>
    <t>A0143</t>
  </si>
  <si>
    <t>A0144</t>
  </si>
  <si>
    <t>A0145</t>
  </si>
  <si>
    <t>A0146</t>
  </si>
  <si>
    <t>A0147</t>
  </si>
  <si>
    <t>A0148</t>
  </si>
  <si>
    <t>A0149</t>
  </si>
  <si>
    <t>A0150</t>
  </si>
  <si>
    <t>A0151</t>
  </si>
  <si>
    <t>A0152</t>
  </si>
  <si>
    <t>A0153</t>
  </si>
  <si>
    <t>A0154</t>
  </si>
  <si>
    <t>A0155</t>
  </si>
  <si>
    <t>A0156</t>
  </si>
  <si>
    <t>A0157</t>
  </si>
  <si>
    <t>A0158</t>
  </si>
  <si>
    <t>A0159</t>
  </si>
  <si>
    <t>A0160</t>
  </si>
  <si>
    <t>A0161</t>
  </si>
  <si>
    <t>A0162</t>
  </si>
  <si>
    <t>選択</t>
    <rPh sb="0" eb="2">
      <t>センタク</t>
    </rPh>
    <phoneticPr fontId="1"/>
  </si>
  <si>
    <t>B0101</t>
  </si>
  <si>
    <t>B0102</t>
  </si>
  <si>
    <t>B0103</t>
  </si>
  <si>
    <t>B0104</t>
  </si>
  <si>
    <t>B0105</t>
  </si>
  <si>
    <t>B0106</t>
  </si>
  <si>
    <t>B0107</t>
  </si>
  <si>
    <t>B0108</t>
  </si>
  <si>
    <t>B0109</t>
  </si>
  <si>
    <t>B0110</t>
  </si>
  <si>
    <t>B0111</t>
  </si>
  <si>
    <t>B0112</t>
  </si>
  <si>
    <t>B0113</t>
  </si>
  <si>
    <t>B0114</t>
  </si>
  <si>
    <t>B0115</t>
  </si>
  <si>
    <t>B0116</t>
  </si>
  <si>
    <t>B0117</t>
  </si>
  <si>
    <t>B0118</t>
  </si>
  <si>
    <t>B0119</t>
  </si>
  <si>
    <t>B0120</t>
  </si>
  <si>
    <t>B0121</t>
  </si>
  <si>
    <t>B0122</t>
  </si>
  <si>
    <t>B0123</t>
  </si>
  <si>
    <t>B0124</t>
  </si>
  <si>
    <t>B0125</t>
  </si>
  <si>
    <t>B0126</t>
  </si>
  <si>
    <t>B0127</t>
  </si>
  <si>
    <t>B0128</t>
  </si>
  <si>
    <t>B0129</t>
  </si>
  <si>
    <t>B0130</t>
  </si>
  <si>
    <t>B0131</t>
  </si>
  <si>
    <t>B0132</t>
  </si>
  <si>
    <t>B0133</t>
  </si>
  <si>
    <t>B0134</t>
  </si>
  <si>
    <t>B0135</t>
  </si>
  <si>
    <t>B0136</t>
  </si>
  <si>
    <t>B0137</t>
  </si>
  <si>
    <t>B0138</t>
  </si>
  <si>
    <t>B0139</t>
  </si>
  <si>
    <t>B0140</t>
  </si>
  <si>
    <t>B0141</t>
  </si>
  <si>
    <t>B0142</t>
  </si>
  <si>
    <t>B0143</t>
  </si>
  <si>
    <t>B0144</t>
  </si>
  <si>
    <t>B0145</t>
  </si>
  <si>
    <t>B0146</t>
  </si>
  <si>
    <t>B0147</t>
  </si>
  <si>
    <t>B0148</t>
  </si>
  <si>
    <t>B0149</t>
  </si>
  <si>
    <t>B0150</t>
  </si>
  <si>
    <t>B0151</t>
  </si>
  <si>
    <t>B0152</t>
  </si>
  <si>
    <t>B0153</t>
  </si>
  <si>
    <t>B0154</t>
  </si>
  <si>
    <t>B0155</t>
  </si>
  <si>
    <t>B0156</t>
  </si>
  <si>
    <t>B0157</t>
  </si>
  <si>
    <t>B0158</t>
  </si>
  <si>
    <t>B0159</t>
  </si>
  <si>
    <t>B0160</t>
  </si>
  <si>
    <t>B0161</t>
  </si>
  <si>
    <t>B0162</t>
  </si>
  <si>
    <t>B0201</t>
  </si>
  <si>
    <t>庁舎清掃</t>
  </si>
  <si>
    <t>病院清掃</t>
  </si>
  <si>
    <t>室内環境測定</t>
  </si>
  <si>
    <t>その他清掃</t>
  </si>
  <si>
    <t>電気設備</t>
  </si>
  <si>
    <t>自家用電気工作物保安管理</t>
  </si>
  <si>
    <t>冷凍設備</t>
  </si>
  <si>
    <t>空調・冷暖房・換気設備</t>
  </si>
  <si>
    <t>エレベータ設備</t>
  </si>
  <si>
    <t>エスカレータ設備</t>
  </si>
  <si>
    <t>道路トンネル附帯設備</t>
  </si>
  <si>
    <t>屋外照明灯設備（街灯設備含む）</t>
  </si>
  <si>
    <t>信号設備</t>
  </si>
  <si>
    <t>燻蒸設備点検</t>
  </si>
  <si>
    <t>定温設備点検</t>
  </si>
  <si>
    <t>港湾標識灯点検</t>
  </si>
  <si>
    <t>その他設備</t>
  </si>
  <si>
    <t>電話交換機</t>
  </si>
  <si>
    <t>その他通信設備</t>
  </si>
  <si>
    <t>火災報知機・消火設備・避難用設備等</t>
  </si>
  <si>
    <t>屋外タンク貯蔵所等</t>
  </si>
  <si>
    <t>大気測定機器</t>
  </si>
  <si>
    <t>水質測定機器</t>
  </si>
  <si>
    <t>その他環境関係測定機器</t>
  </si>
  <si>
    <t>浄化槽清掃</t>
  </si>
  <si>
    <t>浄化槽点検</t>
  </si>
  <si>
    <t>汚水処理施設保守点検</t>
  </si>
  <si>
    <t>貯水槽清掃・点検</t>
  </si>
  <si>
    <t>ボイラー清掃</t>
  </si>
  <si>
    <t>舗装道機械清掃</t>
  </si>
  <si>
    <t>雨水排水施設機械清掃</t>
  </si>
  <si>
    <t>土木施設維持管理業務</t>
  </si>
  <si>
    <t>海面・水面清掃</t>
  </si>
  <si>
    <t>公園</t>
  </si>
  <si>
    <t>便所</t>
  </si>
  <si>
    <t>下水管・雨水管調査</t>
  </si>
  <si>
    <t>浄水場内特殊施設</t>
  </si>
  <si>
    <t>水道管路施設</t>
  </si>
  <si>
    <t>その他上工水道施設</t>
  </si>
  <si>
    <t>除草・草刈</t>
  </si>
  <si>
    <t>草地管理</t>
  </si>
  <si>
    <t>樹木管理</t>
  </si>
  <si>
    <t>草花管理</t>
  </si>
  <si>
    <t>チップ堆肥化</t>
  </si>
  <si>
    <t>建物（ねずみ・衛生害虫等駆除）</t>
  </si>
  <si>
    <t>樹木</t>
  </si>
  <si>
    <t>鳥害虫害等駆除</t>
  </si>
  <si>
    <t>一般廃棄物（収集・運搬）</t>
  </si>
  <si>
    <t>一般廃棄物（処分）</t>
  </si>
  <si>
    <t>産業廃棄物（収集・運搬）</t>
  </si>
  <si>
    <t>産業廃棄物（処分）</t>
  </si>
  <si>
    <t>特別管理産業廃棄物（収集・運搬）</t>
  </si>
  <si>
    <t>特別管理産業廃棄物（処分）</t>
  </si>
  <si>
    <t>その他廃棄物処理</t>
  </si>
  <si>
    <t>施設警備</t>
  </si>
  <si>
    <t>機械警備</t>
  </si>
  <si>
    <t>その他警備</t>
  </si>
  <si>
    <t>受付（庁舎・施設）</t>
  </si>
  <si>
    <t>電話交換</t>
  </si>
  <si>
    <t>駐車場管理・運営（警備業法適用外）</t>
  </si>
  <si>
    <t>その他受付・案内</t>
  </si>
  <si>
    <t>上工水道施設保守点検</t>
  </si>
  <si>
    <t>B0202</t>
  </si>
  <si>
    <t>下水道施設保守点検</t>
  </si>
  <si>
    <t>B0203</t>
  </si>
  <si>
    <t>大規模ポンプ施設保守点検</t>
  </si>
  <si>
    <t>B0204</t>
  </si>
  <si>
    <t>中小規模ポンプ施設保守点検</t>
  </si>
  <si>
    <t>B0205</t>
  </si>
  <si>
    <t>河川浄化施設保守点検</t>
  </si>
  <si>
    <t>B0206</t>
  </si>
  <si>
    <t>共同溝施設保守点検</t>
  </si>
  <si>
    <t>B0207</t>
  </si>
  <si>
    <t>水門等施設保守点検</t>
  </si>
  <si>
    <t>B0208</t>
  </si>
  <si>
    <t>天井クレーン施設保守点検</t>
  </si>
  <si>
    <t>B0209</t>
  </si>
  <si>
    <t>その他保守点検整備</t>
  </si>
  <si>
    <t>B0210</t>
  </si>
  <si>
    <t>船舶等保守点検</t>
  </si>
  <si>
    <t>B0211</t>
  </si>
  <si>
    <t>電気設備等運転操作管理</t>
  </si>
  <si>
    <t>B0212</t>
  </si>
  <si>
    <t>空調等設備運転操作管理</t>
  </si>
  <si>
    <t>B0213</t>
  </si>
  <si>
    <t>上工水道施設運転操作管理</t>
  </si>
  <si>
    <t>B0214</t>
  </si>
  <si>
    <t>防災監視</t>
  </si>
  <si>
    <t>B0215</t>
  </si>
  <si>
    <t>下水道施設運転操作管理</t>
  </si>
  <si>
    <t>B0216</t>
  </si>
  <si>
    <t>その他運転操作管理</t>
  </si>
  <si>
    <t>B0301</t>
  </si>
  <si>
    <t>事務所移転</t>
  </si>
  <si>
    <t>B0302</t>
  </si>
  <si>
    <t>美術品・楽器運搬</t>
  </si>
  <si>
    <t>B0303</t>
  </si>
  <si>
    <t>土砂運搬</t>
  </si>
  <si>
    <t>B0304</t>
  </si>
  <si>
    <t>保管</t>
  </si>
  <si>
    <t>B0305</t>
  </si>
  <si>
    <t>一般貨物輸送</t>
  </si>
  <si>
    <t>B0306</t>
  </si>
  <si>
    <t>海上輸送</t>
  </si>
  <si>
    <t>B0307</t>
  </si>
  <si>
    <t>その他運行代行</t>
  </si>
  <si>
    <t>B0308</t>
  </si>
  <si>
    <t>梱包作業</t>
  </si>
  <si>
    <t>B0309</t>
  </si>
  <si>
    <t>ダイレクトメール</t>
  </si>
  <si>
    <t>B0310</t>
  </si>
  <si>
    <t>宅配便</t>
  </si>
  <si>
    <t>B0311</t>
  </si>
  <si>
    <t>その他梱包・発送</t>
  </si>
  <si>
    <t>B0401</t>
  </si>
  <si>
    <t>映画・ビデオ等</t>
  </si>
  <si>
    <t>B0402</t>
  </si>
  <si>
    <t>総合広告代行</t>
  </si>
  <si>
    <t>B0403</t>
  </si>
  <si>
    <t>各種広告企画</t>
  </si>
  <si>
    <t>B0404</t>
  </si>
  <si>
    <t>ホームページ作成</t>
  </si>
  <si>
    <t>B0405</t>
  </si>
  <si>
    <t>総合イベント</t>
  </si>
  <si>
    <t>B0406</t>
  </si>
  <si>
    <t>イベント企画</t>
  </si>
  <si>
    <t>B0407</t>
  </si>
  <si>
    <t>会場設営</t>
  </si>
  <si>
    <t>B0408</t>
  </si>
  <si>
    <t>展示・音響・舞台照明・操作等</t>
  </si>
  <si>
    <t>B0409</t>
  </si>
  <si>
    <t>デザイン企画印刷</t>
  </si>
  <si>
    <t>B0410</t>
  </si>
  <si>
    <t>マルチメディア企画・制作</t>
  </si>
  <si>
    <t>B0411</t>
  </si>
  <si>
    <t>デザイン</t>
  </si>
  <si>
    <t>B0412</t>
  </si>
  <si>
    <t>展示物品等の製作</t>
  </si>
  <si>
    <t>B0501</t>
  </si>
  <si>
    <t>図面製作</t>
  </si>
  <si>
    <t>B0502</t>
  </si>
  <si>
    <t>地図製作</t>
  </si>
  <si>
    <t>B0503</t>
  </si>
  <si>
    <t>案内図作成</t>
  </si>
  <si>
    <t>B0504</t>
  </si>
  <si>
    <t>その他図面製作</t>
  </si>
  <si>
    <t>B0601</t>
  </si>
  <si>
    <t>医療事務</t>
  </si>
  <si>
    <t>B0701</t>
  </si>
  <si>
    <t>医療・試験検査、理化学機器等保守</t>
  </si>
  <si>
    <t>B0702</t>
  </si>
  <si>
    <t>医療器具等の滅菌</t>
  </si>
  <si>
    <t>B0801</t>
  </si>
  <si>
    <t>病院給食</t>
  </si>
  <si>
    <t>B0802</t>
  </si>
  <si>
    <t>学校給食</t>
  </si>
  <si>
    <t>B0803</t>
  </si>
  <si>
    <t>食器洗浄</t>
  </si>
  <si>
    <t>B0901</t>
  </si>
  <si>
    <t>計量証明事業に係る調査・検査</t>
  </si>
  <si>
    <t>B0902</t>
  </si>
  <si>
    <t>土壌汚染対策法に基づく調査</t>
  </si>
  <si>
    <t>B0903</t>
  </si>
  <si>
    <t>大阪府生活環境の保全等に関する条例に基づく調査</t>
  </si>
  <si>
    <t>B0904</t>
  </si>
  <si>
    <t>その他環境に係る調査</t>
  </si>
  <si>
    <t>B0905</t>
  </si>
  <si>
    <t>理化学検査</t>
  </si>
  <si>
    <t>B0906</t>
  </si>
  <si>
    <t>作業環境測定</t>
  </si>
  <si>
    <t>B0907</t>
  </si>
  <si>
    <t>放射能測定</t>
  </si>
  <si>
    <t>B0908</t>
  </si>
  <si>
    <t>臨床検査</t>
  </si>
  <si>
    <t>B0909</t>
  </si>
  <si>
    <t>集団検診</t>
  </si>
  <si>
    <t>B0910</t>
  </si>
  <si>
    <t>その他検査</t>
  </si>
  <si>
    <t>B1001</t>
  </si>
  <si>
    <t>システム企画・開発</t>
  </si>
  <si>
    <t>B1002</t>
  </si>
  <si>
    <t>システム運用・保守</t>
  </si>
  <si>
    <t>B1003</t>
  </si>
  <si>
    <t>データ入力・作成</t>
  </si>
  <si>
    <t>B1004</t>
  </si>
  <si>
    <t>情報処理サービス</t>
  </si>
  <si>
    <t>B1005</t>
  </si>
  <si>
    <t>システム監査</t>
  </si>
  <si>
    <t>B1006</t>
  </si>
  <si>
    <t>その他情報処理</t>
  </si>
  <si>
    <t>B1101</t>
  </si>
  <si>
    <t>基準寝具類</t>
  </si>
  <si>
    <t>B1102</t>
  </si>
  <si>
    <t>B1103</t>
  </si>
  <si>
    <t>B1104</t>
  </si>
  <si>
    <t>その他クリーニング</t>
  </si>
  <si>
    <t>B1201</t>
  </si>
  <si>
    <t>建物</t>
  </si>
  <si>
    <t>B1202</t>
  </si>
  <si>
    <t>B1203</t>
  </si>
  <si>
    <t>機械器具</t>
  </si>
  <si>
    <t>B1204</t>
  </si>
  <si>
    <t>情報処理用機器</t>
  </si>
  <si>
    <t>B1205</t>
  </si>
  <si>
    <t>複写機（複写サービスを含む）</t>
  </si>
  <si>
    <t>B1206</t>
  </si>
  <si>
    <t>ファクシミリ</t>
  </si>
  <si>
    <t>B1207</t>
  </si>
  <si>
    <t>その他事務用品</t>
  </si>
  <si>
    <t>B1208</t>
  </si>
  <si>
    <t>基準寝具等</t>
  </si>
  <si>
    <t>B1209</t>
  </si>
  <si>
    <t>医療機器</t>
  </si>
  <si>
    <t>B1210</t>
  </si>
  <si>
    <t>自動車</t>
  </si>
  <si>
    <t>B1211</t>
  </si>
  <si>
    <t>その他賃貸</t>
  </si>
  <si>
    <t>B1301</t>
  </si>
  <si>
    <t>旅行</t>
  </si>
  <si>
    <t>B1302</t>
  </si>
  <si>
    <t>翻訳・通訳</t>
  </si>
  <si>
    <t>B1303</t>
  </si>
  <si>
    <t>速記</t>
  </si>
  <si>
    <t>B1304</t>
  </si>
  <si>
    <t>動植物飼育</t>
  </si>
  <si>
    <t>B1305</t>
  </si>
  <si>
    <t>楽器調律</t>
  </si>
  <si>
    <t>B1306</t>
  </si>
  <si>
    <t>図書等整理</t>
  </si>
  <si>
    <t>B1307</t>
  </si>
  <si>
    <t>人材派遣</t>
  </si>
  <si>
    <t>B1308</t>
  </si>
  <si>
    <t>筆耕・タイプ</t>
  </si>
  <si>
    <t>B1309</t>
  </si>
  <si>
    <t>研修</t>
  </si>
  <si>
    <t>B1310</t>
  </si>
  <si>
    <t>採水</t>
  </si>
  <si>
    <t>B1311</t>
  </si>
  <si>
    <t>土地家屋調査</t>
  </si>
  <si>
    <t>B1312</t>
  </si>
  <si>
    <t>不動産鑑定</t>
  </si>
  <si>
    <t>B1313</t>
  </si>
  <si>
    <t>託児業務</t>
  </si>
  <si>
    <t>B1314</t>
  </si>
  <si>
    <t>放置車両確認事務</t>
  </si>
  <si>
    <t>B1315</t>
  </si>
  <si>
    <t>電力供給・売買</t>
  </si>
  <si>
    <t>B1316</t>
  </si>
  <si>
    <t>電気通信事業</t>
  </si>
  <si>
    <t>B1317</t>
  </si>
  <si>
    <t>各種施策研究・調査</t>
  </si>
  <si>
    <t>B1318</t>
  </si>
  <si>
    <t>災害対策</t>
  </si>
  <si>
    <t>B1319</t>
  </si>
  <si>
    <t>建物・構造物各種調査</t>
  </si>
  <si>
    <t>B1320</t>
  </si>
  <si>
    <t>損害保険</t>
  </si>
  <si>
    <t>B1321</t>
  </si>
  <si>
    <t>繁華街等パトロール</t>
  </si>
  <si>
    <t>B1322</t>
  </si>
  <si>
    <t>患者等搬送</t>
  </si>
  <si>
    <t>B1323</t>
  </si>
  <si>
    <t>試験問題作成</t>
  </si>
  <si>
    <t>B1324</t>
  </si>
  <si>
    <t>各種施策執行・検査・運営等補助</t>
  </si>
  <si>
    <t>B1325</t>
  </si>
  <si>
    <t>森林管理</t>
  </si>
  <si>
    <t>B1326</t>
  </si>
  <si>
    <t>その他</t>
  </si>
  <si>
    <t>C5101</t>
  </si>
  <si>
    <t>測量</t>
  </si>
  <si>
    <t>C5201</t>
  </si>
  <si>
    <t>地質調査</t>
  </si>
  <si>
    <t>C5301</t>
  </si>
  <si>
    <t>建築設計・監理（一級）</t>
  </si>
  <si>
    <t>C5302</t>
  </si>
  <si>
    <t>建築設計・監理（二級）</t>
  </si>
  <si>
    <t>C5401</t>
  </si>
  <si>
    <t>設備設計・監理</t>
  </si>
  <si>
    <t>C5501</t>
  </si>
  <si>
    <t>C5502</t>
  </si>
  <si>
    <t>建設コンサルタント（港湾及び空港）</t>
  </si>
  <si>
    <t>C5503</t>
  </si>
  <si>
    <t>建設コンサルタント（電力土木）</t>
  </si>
  <si>
    <t>C5504</t>
  </si>
  <si>
    <t>建設コンサルタント（道路）</t>
  </si>
  <si>
    <t>C5505</t>
  </si>
  <si>
    <t>建設コンサルタント（鉄道）</t>
  </si>
  <si>
    <t>C5506</t>
  </si>
  <si>
    <t>C5507</t>
  </si>
  <si>
    <t>建設コンサルタント（下水道）</t>
  </si>
  <si>
    <t>C5508</t>
  </si>
  <si>
    <t>建設コンサルタント（農業土木）</t>
  </si>
  <si>
    <t>C5509</t>
  </si>
  <si>
    <t>建設コンサルタント（森林土木）</t>
  </si>
  <si>
    <t>C5510</t>
  </si>
  <si>
    <t>建設コンサルタント（造園）</t>
  </si>
  <si>
    <t>C5511</t>
  </si>
  <si>
    <t>C5512</t>
  </si>
  <si>
    <t>建設コンサルタント（地質）</t>
  </si>
  <si>
    <t>C5513</t>
  </si>
  <si>
    <t>建設コンサルタント（土質及び基礎）</t>
  </si>
  <si>
    <t>C5514</t>
  </si>
  <si>
    <t>C5515</t>
  </si>
  <si>
    <t>C5516</t>
  </si>
  <si>
    <t>C5517</t>
  </si>
  <si>
    <t>建設コンサルタント（建設環境）</t>
  </si>
  <si>
    <t>C5518</t>
  </si>
  <si>
    <t>建設コンサルタント（機械）</t>
  </si>
  <si>
    <t>C5519</t>
  </si>
  <si>
    <t>建設コンサルタント（水産土木）</t>
  </si>
  <si>
    <t>C5520</t>
  </si>
  <si>
    <t>建設コンサルタント（電気電子）</t>
  </si>
  <si>
    <t>C5521</t>
  </si>
  <si>
    <t>建設コンサルタント（廃棄物）</t>
  </si>
  <si>
    <t>C5601</t>
  </si>
  <si>
    <t>補償コンサルタント（土地調査）</t>
  </si>
  <si>
    <t>C5602</t>
  </si>
  <si>
    <t>補償コンサルタント（土地評価）</t>
  </si>
  <si>
    <t>C5603</t>
  </si>
  <si>
    <t>補償コンサルタント（物件）</t>
  </si>
  <si>
    <t>C5604</t>
  </si>
  <si>
    <t>補償コンサルタント（機械工作物）</t>
  </si>
  <si>
    <t>C5605</t>
  </si>
  <si>
    <t>補償コンサルタント（営業補償・特殊補償）</t>
  </si>
  <si>
    <t>C5606</t>
  </si>
  <si>
    <t>補償コンサルタント（事業損失）</t>
  </si>
  <si>
    <t>C5607</t>
  </si>
  <si>
    <t>補償コンサルタント（補償関連）</t>
  </si>
  <si>
    <t>C5608</t>
  </si>
  <si>
    <t>補償コンサルタント（総合補償）</t>
  </si>
  <si>
    <t>業務区分</t>
    <rPh sb="0" eb="2">
      <t>ギョウム</t>
    </rPh>
    <rPh sb="2" eb="4">
      <t>クブン</t>
    </rPh>
    <phoneticPr fontId="1"/>
  </si>
  <si>
    <t>工事種目</t>
    <rPh sb="0" eb="2">
      <t>コウジ</t>
    </rPh>
    <rPh sb="2" eb="4">
      <t>シュモク</t>
    </rPh>
    <phoneticPr fontId="1"/>
  </si>
  <si>
    <t>受任者（役職名）</t>
    <rPh sb="4" eb="7">
      <t>ヤクショクメイ</t>
    </rPh>
    <phoneticPr fontId="1"/>
  </si>
  <si>
    <t>受任者（フリガナ）</t>
  </si>
  <si>
    <t>受任者（氏名）</t>
    <rPh sb="4" eb="6">
      <t>シメイ</t>
    </rPh>
    <phoneticPr fontId="1"/>
  </si>
  <si>
    <t>申請区分（登録・変更・削除）</t>
    <rPh sb="0" eb="2">
      <t>シンセイ</t>
    </rPh>
    <rPh sb="2" eb="4">
      <t>クブン</t>
    </rPh>
    <rPh sb="5" eb="7">
      <t>トウロク</t>
    </rPh>
    <rPh sb="8" eb="10">
      <t>ヘンコウ</t>
    </rPh>
    <rPh sb="11" eb="13">
      <t>サクジョ</t>
    </rPh>
    <phoneticPr fontId="1"/>
  </si>
  <si>
    <t>登録区分（一般・調達）</t>
    <rPh sb="0" eb="2">
      <t>トウロク</t>
    </rPh>
    <rPh sb="2" eb="4">
      <t>クブン</t>
    </rPh>
    <rPh sb="5" eb="7">
      <t>イッパン</t>
    </rPh>
    <rPh sb="8" eb="10">
      <t>チョウタツ</t>
    </rPh>
    <phoneticPr fontId="1"/>
  </si>
  <si>
    <t>申請区分：工事</t>
    <rPh sb="0" eb="2">
      <t>シンセイ</t>
    </rPh>
    <rPh sb="2" eb="4">
      <t>クブン</t>
    </rPh>
    <rPh sb="5" eb="7">
      <t>コウジ</t>
    </rPh>
    <phoneticPr fontId="1"/>
  </si>
  <si>
    <t>申請区分：物品</t>
    <rPh sb="0" eb="2">
      <t>シンセイ</t>
    </rPh>
    <rPh sb="2" eb="4">
      <t>クブン</t>
    </rPh>
    <rPh sb="5" eb="7">
      <t>ブッピン</t>
    </rPh>
    <phoneticPr fontId="1"/>
  </si>
  <si>
    <t>申請区分：役務</t>
    <rPh sb="0" eb="2">
      <t>シンセイ</t>
    </rPh>
    <rPh sb="2" eb="4">
      <t>クブン</t>
    </rPh>
    <rPh sb="5" eb="7">
      <t>エキム</t>
    </rPh>
    <phoneticPr fontId="1"/>
  </si>
  <si>
    <t>申請区分：建設コンサル等</t>
    <rPh sb="0" eb="2">
      <t>シンセイ</t>
    </rPh>
    <rPh sb="2" eb="4">
      <t>クブン</t>
    </rPh>
    <rPh sb="5" eb="7">
      <t>ケンセツ</t>
    </rPh>
    <rPh sb="11" eb="12">
      <t>ナド</t>
    </rPh>
    <phoneticPr fontId="1"/>
  </si>
  <si>
    <t>帝国データバンク企業コード
※ お持ちの場合にご記入ください</t>
    <rPh sb="0" eb="2">
      <t>テイコク</t>
    </rPh>
    <rPh sb="8" eb="10">
      <t>キギョウ</t>
    </rPh>
    <rPh sb="17" eb="18">
      <t>モ</t>
    </rPh>
    <rPh sb="20" eb="22">
      <t>バアイ</t>
    </rPh>
    <rPh sb="24" eb="26">
      <t>キニュウ</t>
    </rPh>
    <phoneticPr fontId="1"/>
  </si>
  <si>
    <t>インボイス番号
※ お持ちの場合にご記入ください</t>
    <rPh sb="5" eb="7">
      <t>バンゴウ</t>
    </rPh>
    <phoneticPr fontId="1"/>
  </si>
  <si>
    <t>大阪市高速電気軌道株式会社 記入項目（入力不要）</t>
    <rPh sb="0" eb="3">
      <t>オオサカシ</t>
    </rPh>
    <rPh sb="3" eb="5">
      <t>コウソク</t>
    </rPh>
    <rPh sb="5" eb="7">
      <t>デンキ</t>
    </rPh>
    <rPh sb="7" eb="9">
      <t>キドウ</t>
    </rPh>
    <rPh sb="9" eb="11">
      <t>カブシキ</t>
    </rPh>
    <rPh sb="11" eb="13">
      <t>カイシャ</t>
    </rPh>
    <rPh sb="14" eb="16">
      <t>キニュウ</t>
    </rPh>
    <rPh sb="16" eb="18">
      <t>コウモク</t>
    </rPh>
    <rPh sb="19" eb="21">
      <t>ニュウリョク</t>
    </rPh>
    <rPh sb="21" eb="23">
      <t>フヨウ</t>
    </rPh>
    <phoneticPr fontId="1"/>
  </si>
  <si>
    <t>金融機関 本支店コード</t>
    <rPh sb="5" eb="8">
      <t>ホンシテン</t>
    </rPh>
    <phoneticPr fontId="1"/>
  </si>
  <si>
    <t>前ゼロ埋めで入力してください　［例：1 → 0001、1 → 001］</t>
    <rPh sb="0" eb="1">
      <t>マエ</t>
    </rPh>
    <rPh sb="3" eb="4">
      <t>ウ</t>
    </rPh>
    <rPh sb="6" eb="8">
      <t>ニュウリョク</t>
    </rPh>
    <rPh sb="16" eb="17">
      <t>レイ</t>
    </rPh>
    <phoneticPr fontId="1"/>
  </si>
  <si>
    <t>前ゼロ埋め7桁で入力してください　［例：111 → 0000111］</t>
    <rPh sb="0" eb="1">
      <t>マエ</t>
    </rPh>
    <rPh sb="3" eb="4">
      <t>ウ</t>
    </rPh>
    <rPh sb="6" eb="7">
      <t>ケタ</t>
    </rPh>
    <rPh sb="8" eb="10">
      <t>ニュウリョク</t>
    </rPh>
    <rPh sb="18" eb="19">
      <t>レイ</t>
    </rPh>
    <phoneticPr fontId="1"/>
  </si>
  <si>
    <t>支払通知書希望時は送り先のメールアドレスを入力してください</t>
    <rPh sb="0" eb="2">
      <t>シハライ</t>
    </rPh>
    <rPh sb="2" eb="4">
      <t>ツウチ</t>
    </rPh>
    <rPh sb="4" eb="5">
      <t>ショ</t>
    </rPh>
    <rPh sb="5" eb="7">
      <t>キボウ</t>
    </rPh>
    <rPh sb="7" eb="8">
      <t>ジ</t>
    </rPh>
    <rPh sb="9" eb="10">
      <t>オク</t>
    </rPh>
    <rPh sb="11" eb="12">
      <t>サキ</t>
    </rPh>
    <rPh sb="21" eb="23">
      <t>ニュウリョク</t>
    </rPh>
    <phoneticPr fontId="1"/>
  </si>
  <si>
    <t>文字種制限</t>
    <rPh sb="0" eb="2">
      <t>モジ</t>
    </rPh>
    <rPh sb="2" eb="3">
      <t>シュ</t>
    </rPh>
    <rPh sb="3" eb="5">
      <t>セイゲン</t>
    </rPh>
    <phoneticPr fontId="1"/>
  </si>
  <si>
    <t>残文字数</t>
    <rPh sb="0" eb="1">
      <t>ノコ</t>
    </rPh>
    <rPh sb="1" eb="4">
      <t>モジスウ</t>
    </rPh>
    <phoneticPr fontId="1"/>
  </si>
  <si>
    <t>全角カナ</t>
    <rPh sb="0" eb="2">
      <t>ゼンカク</t>
    </rPh>
    <phoneticPr fontId="1"/>
  </si>
  <si>
    <t>全角文字</t>
    <rPh sb="2" eb="4">
      <t>モジ</t>
    </rPh>
    <phoneticPr fontId="1"/>
  </si>
  <si>
    <t>代表者（フリガナ）</t>
    <phoneticPr fontId="1"/>
  </si>
  <si>
    <t>代表者（氏名）</t>
    <rPh sb="4" eb="6">
      <t>シメイ</t>
    </rPh>
    <phoneticPr fontId="1"/>
  </si>
  <si>
    <t>半角数字</t>
    <rPh sb="0" eb="2">
      <t>ハンカク</t>
    </rPh>
    <rPh sb="2" eb="4">
      <t>スウジ</t>
    </rPh>
    <phoneticPr fontId="1"/>
  </si>
  <si>
    <t>連絡先（電話番号）</t>
    <rPh sb="0" eb="3">
      <t>レンラクサキ</t>
    </rPh>
    <rPh sb="4" eb="6">
      <t>デンワ</t>
    </rPh>
    <rPh sb="6" eb="8">
      <t>バンゴウ</t>
    </rPh>
    <phoneticPr fontId="1"/>
  </si>
  <si>
    <t>連絡先（FAX番号）</t>
    <rPh sb="0" eb="3">
      <t>レンラクサキ</t>
    </rPh>
    <rPh sb="7" eb="9">
      <t>バンゴウ</t>
    </rPh>
    <phoneticPr fontId="1"/>
  </si>
  <si>
    <t>半角数字,ハイフン</t>
    <rPh sb="0" eb="2">
      <t>ハンカク</t>
    </rPh>
    <rPh sb="2" eb="4">
      <t>スウジ</t>
    </rPh>
    <phoneticPr fontId="1"/>
  </si>
  <si>
    <t>半角英数字,記号</t>
    <rPh sb="0" eb="2">
      <t>ハンカク</t>
    </rPh>
    <rPh sb="2" eb="3">
      <t>エイ</t>
    </rPh>
    <rPh sb="3" eb="5">
      <t>スウジ</t>
    </rPh>
    <rPh sb="6" eb="8">
      <t>キゴウ</t>
    </rPh>
    <phoneticPr fontId="1"/>
  </si>
  <si>
    <t>本社商号・名称不要　［例：大阪支社、大阪支店、大阪営業所］</t>
    <phoneticPr fontId="1"/>
  </si>
  <si>
    <t>法人名、社団等の団体名、屋号、フリガナを省略せずに入力してください</t>
    <rPh sb="0" eb="2">
      <t>ホウジン</t>
    </rPh>
    <rPh sb="2" eb="3">
      <t>メイ</t>
    </rPh>
    <rPh sb="4" eb="6">
      <t>シャダン</t>
    </rPh>
    <rPh sb="6" eb="7">
      <t>ナド</t>
    </rPh>
    <rPh sb="8" eb="10">
      <t>ダンタイ</t>
    </rPh>
    <rPh sb="10" eb="11">
      <t>メイ</t>
    </rPh>
    <rPh sb="12" eb="14">
      <t>ヤゴウ</t>
    </rPh>
    <rPh sb="20" eb="22">
      <t>ショウリャク</t>
    </rPh>
    <rPh sb="25" eb="27">
      <t>ニュウリョク</t>
    </rPh>
    <phoneticPr fontId="1"/>
  </si>
  <si>
    <t>ハイフン（半角）を含めて入力しだください　［例：999-9999］</t>
    <rPh sb="5" eb="7">
      <t>ハンカク</t>
    </rPh>
    <rPh sb="9" eb="10">
      <t>フク</t>
    </rPh>
    <rPh sb="12" eb="14">
      <t>ニュウリョク</t>
    </rPh>
    <rPh sb="22" eb="23">
      <t>レイ</t>
    </rPh>
    <phoneticPr fontId="1"/>
  </si>
  <si>
    <t>ハイフン（半角）を含めて入力してください　［例：09-9999-9999］</t>
    <rPh sb="5" eb="7">
      <t>ハンカク</t>
    </rPh>
    <rPh sb="9" eb="10">
      <t>フク</t>
    </rPh>
    <rPh sb="12" eb="14">
      <t>ニュウリョク</t>
    </rPh>
    <rPh sb="22" eb="23">
      <t>レイ</t>
    </rPh>
    <phoneticPr fontId="1"/>
  </si>
  <si>
    <t>5.0</t>
    <phoneticPr fontId="1"/>
  </si>
  <si>
    <t>金融機関コード検索</t>
  </si>
  <si>
    <t>ｱｲｳｴｵｶｷｸｹｺｻｼｽｾｿﾀﾁﾂﾃﾄﾅﾆﾇﾈﾉﾊﾋﾌﾍﾎﾏﾐﾑﾒﾓﾔﾕﾖﾗﾘﾙﾚﾛﾜｦﾝ0123456789ABCDEFGHIJKLMNOPQRSTUVWXYZ ﾞﾟ()｢｣-./\</t>
    <phoneticPr fontId="1"/>
  </si>
  <si>
    <t>総エラー
チェック</t>
    <rPh sb="0" eb="1">
      <t>ソウ</t>
    </rPh>
    <phoneticPr fontId="1"/>
  </si>
  <si>
    <t>半角カナ英数字</t>
    <rPh sb="0" eb="2">
      <t>ハンカク</t>
    </rPh>
    <phoneticPr fontId="1"/>
  </si>
  <si>
    <t>半角カナ英数字で入力してください</t>
    <rPh sb="0" eb="2">
      <t>ハンカク</t>
    </rPh>
    <rPh sb="4" eb="7">
      <t>エイスウジ</t>
    </rPh>
    <phoneticPr fontId="1"/>
  </si>
  <si>
    <t>半角カナ英数字</t>
    <rPh sb="0" eb="1">
      <t>ハン</t>
    </rPh>
    <rPh sb="1" eb="2">
      <t>カド</t>
    </rPh>
    <phoneticPr fontId="1"/>
  </si>
  <si>
    <t>■ 法人または団体</t>
  </si>
  <si>
    <t>申請日（西暦）
※ yyyy/mm/dd 形式</t>
    <rPh sb="0" eb="2">
      <t>シンセイ</t>
    </rPh>
    <rPh sb="2" eb="3">
      <t>ビ</t>
    </rPh>
    <rPh sb="4" eb="6">
      <t>セイレキ</t>
    </rPh>
    <rPh sb="21" eb="23">
      <t>ケイシキ</t>
    </rPh>
    <phoneticPr fontId="1"/>
  </si>
  <si>
    <t>選択データ</t>
    <rPh sb="0" eb="2">
      <t>センタク</t>
    </rPh>
    <phoneticPr fontId="1"/>
  </si>
  <si>
    <t>ブランク
チェック</t>
    <phoneticPr fontId="1"/>
  </si>
  <si>
    <t>10 　土木一式工事</t>
    <rPh sb="4" eb="6">
      <t>ドボク</t>
    </rPh>
    <rPh sb="6" eb="8">
      <t>イッシキ</t>
    </rPh>
    <rPh sb="8" eb="10">
      <t>コウジ</t>
    </rPh>
    <phoneticPr fontId="1"/>
  </si>
  <si>
    <t>経営事項審査の総合評価点(P点 4桁以内)</t>
    <rPh sb="14" eb="15">
      <t>テン</t>
    </rPh>
    <rPh sb="17" eb="18">
      <t>ケタ</t>
    </rPh>
    <rPh sb="18" eb="20">
      <t>イナイ</t>
    </rPh>
    <phoneticPr fontId="1"/>
  </si>
  <si>
    <t>20 　建築一式工事</t>
    <phoneticPr fontId="1"/>
  </si>
  <si>
    <t>30 　大工工事</t>
    <rPh sb="4" eb="6">
      <t>ダイク</t>
    </rPh>
    <rPh sb="6" eb="8">
      <t>コウジ</t>
    </rPh>
    <phoneticPr fontId="1"/>
  </si>
  <si>
    <t>40 　左官工事</t>
    <rPh sb="4" eb="6">
      <t>サカン</t>
    </rPh>
    <rPh sb="6" eb="8">
      <t>コウジ</t>
    </rPh>
    <phoneticPr fontId="1"/>
  </si>
  <si>
    <t>50 　とび・土工・コンクリート工事</t>
    <rPh sb="7" eb="9">
      <t>ドコウ</t>
    </rPh>
    <rPh sb="16" eb="18">
      <t>コウジ</t>
    </rPh>
    <phoneticPr fontId="1"/>
  </si>
  <si>
    <t>60 　石工事</t>
    <rPh sb="4" eb="5">
      <t>イシ</t>
    </rPh>
    <rPh sb="5" eb="7">
      <t>コウジ</t>
    </rPh>
    <phoneticPr fontId="1"/>
  </si>
  <si>
    <t>70 　屋根工事</t>
    <rPh sb="4" eb="6">
      <t>ヤネ</t>
    </rPh>
    <rPh sb="6" eb="8">
      <t>コウジ</t>
    </rPh>
    <phoneticPr fontId="1"/>
  </si>
  <si>
    <t>80 　電気工事</t>
    <rPh sb="4" eb="6">
      <t>デンキ</t>
    </rPh>
    <rPh sb="6" eb="8">
      <t>コウジ</t>
    </rPh>
    <phoneticPr fontId="1"/>
  </si>
  <si>
    <t>90 　管工事</t>
  </si>
  <si>
    <t>100　タイル・れんが・ブロック工事</t>
    <rPh sb="16" eb="18">
      <t>コウジ</t>
    </rPh>
    <phoneticPr fontId="1"/>
  </si>
  <si>
    <t>110　鋼構造物工事</t>
    <rPh sb="4" eb="5">
      <t>ハガネ</t>
    </rPh>
    <rPh sb="5" eb="8">
      <t>コウゾウブツ</t>
    </rPh>
    <rPh sb="8" eb="10">
      <t>コウジ</t>
    </rPh>
    <phoneticPr fontId="1"/>
  </si>
  <si>
    <t>111　鋼橋上部工事</t>
    <rPh sb="4" eb="5">
      <t>ハガネ</t>
    </rPh>
    <rPh sb="5" eb="7">
      <t>キョウジョウ</t>
    </rPh>
    <rPh sb="7" eb="8">
      <t>ブ</t>
    </rPh>
    <rPh sb="8" eb="10">
      <t>コウジ</t>
    </rPh>
    <phoneticPr fontId="1"/>
  </si>
  <si>
    <t>120　鉄筋工事</t>
    <rPh sb="4" eb="6">
      <t>テッキン</t>
    </rPh>
    <rPh sb="6" eb="8">
      <t>コウジ</t>
    </rPh>
    <phoneticPr fontId="1"/>
  </si>
  <si>
    <t>130　舗装工事</t>
  </si>
  <si>
    <t>140　しゅんせつ工事</t>
    <rPh sb="9" eb="11">
      <t>コウジ</t>
    </rPh>
    <phoneticPr fontId="1"/>
  </si>
  <si>
    <t>150　板金工事</t>
  </si>
  <si>
    <t>160　ガラス工事</t>
    <rPh sb="7" eb="9">
      <t>コウジ</t>
    </rPh>
    <phoneticPr fontId="1"/>
  </si>
  <si>
    <t>170　塗装工事</t>
    <rPh sb="4" eb="6">
      <t>トソウ</t>
    </rPh>
    <rPh sb="6" eb="8">
      <t>コウジ</t>
    </rPh>
    <phoneticPr fontId="1"/>
  </si>
  <si>
    <t>180　防水工事</t>
    <rPh sb="4" eb="6">
      <t>ボウスイ</t>
    </rPh>
    <rPh sb="6" eb="8">
      <t>コウジ</t>
    </rPh>
    <phoneticPr fontId="1"/>
  </si>
  <si>
    <t>190　内装仕上工事</t>
    <rPh sb="4" eb="6">
      <t>ナイソウ</t>
    </rPh>
    <rPh sb="6" eb="8">
      <t>シアゲ</t>
    </rPh>
    <rPh sb="8" eb="10">
      <t>コウジ</t>
    </rPh>
    <phoneticPr fontId="1"/>
  </si>
  <si>
    <t>200　機械器具設置工事</t>
  </si>
  <si>
    <t>210　熱絶縁工事</t>
    <phoneticPr fontId="1"/>
  </si>
  <si>
    <t>220　電気通信工事</t>
    <phoneticPr fontId="1"/>
  </si>
  <si>
    <t>230　造園工事</t>
    <rPh sb="4" eb="6">
      <t>ゾウエン</t>
    </rPh>
    <rPh sb="6" eb="8">
      <t>コウジ</t>
    </rPh>
    <phoneticPr fontId="1"/>
  </si>
  <si>
    <t>240　さく井工事</t>
    <rPh sb="6" eb="7">
      <t>イ</t>
    </rPh>
    <rPh sb="7" eb="9">
      <t>コウジ</t>
    </rPh>
    <phoneticPr fontId="1"/>
  </si>
  <si>
    <t>250　建具工事</t>
    <phoneticPr fontId="1"/>
  </si>
  <si>
    <t>260　水道施設工事</t>
    <phoneticPr fontId="1"/>
  </si>
  <si>
    <t>270　消防施設工事</t>
    <phoneticPr fontId="1"/>
  </si>
  <si>
    <t>280　機械器具設置工事</t>
    <phoneticPr fontId="1"/>
  </si>
  <si>
    <t>290　解体工事</t>
    <phoneticPr fontId="1"/>
  </si>
  <si>
    <t>□ なし</t>
  </si>
  <si>
    <t>N</t>
    <phoneticPr fontId="1"/>
  </si>
  <si>
    <t>姓と名の間に全角ブランクを入力してください
代表者の役職および氏名、フリガナを省略せずに入力してください</t>
    <rPh sb="0" eb="1">
      <t>セイ</t>
    </rPh>
    <rPh sb="2" eb="3">
      <t>メイ</t>
    </rPh>
    <rPh sb="4" eb="5">
      <t>アイダ</t>
    </rPh>
    <rPh sb="6" eb="8">
      <t>ゼンカク</t>
    </rPh>
    <rPh sb="13" eb="15">
      <t>ニュウリョク</t>
    </rPh>
    <rPh sb="39" eb="41">
      <t>ショウリャク</t>
    </rPh>
    <rPh sb="44" eb="46">
      <t>ニュウリョク</t>
    </rPh>
    <phoneticPr fontId="1"/>
  </si>
  <si>
    <t>姓と名の間に全角ブランクを入力してください
申請者の部署および氏名、フリガナを省略せずに入力してください</t>
    <rPh sb="0" eb="1">
      <t>セイ</t>
    </rPh>
    <rPh sb="2" eb="3">
      <t>メイ</t>
    </rPh>
    <rPh sb="4" eb="5">
      <t>アイダ</t>
    </rPh>
    <rPh sb="6" eb="8">
      <t>ゼンカク</t>
    </rPh>
    <rPh sb="13" eb="15">
      <t>ニュウリョク</t>
    </rPh>
    <rPh sb="22" eb="25">
      <t>シンセイシャ</t>
    </rPh>
    <rPh sb="24" eb="25">
      <t>シャ</t>
    </rPh>
    <rPh sb="26" eb="28">
      <t>ブショ</t>
    </rPh>
    <rPh sb="39" eb="41">
      <t>ショウリャク</t>
    </rPh>
    <rPh sb="44" eb="46">
      <t>ニュウリョク</t>
    </rPh>
    <phoneticPr fontId="1"/>
  </si>
  <si>
    <t>姓と名の間に全角ブランクを入力してください
受任者の役職および氏名、フリガナを省略せずに入力してください</t>
    <rPh sb="0" eb="1">
      <t>セイ</t>
    </rPh>
    <rPh sb="2" eb="3">
      <t>メイ</t>
    </rPh>
    <rPh sb="4" eb="5">
      <t>アイダ</t>
    </rPh>
    <rPh sb="6" eb="8">
      <t>ゼンカク</t>
    </rPh>
    <rPh sb="13" eb="15">
      <t>ニュウリョク</t>
    </rPh>
    <rPh sb="22" eb="24">
      <t>ジュニン</t>
    </rPh>
    <rPh sb="39" eb="41">
      <t>ショウリャク</t>
    </rPh>
    <rPh sb="44" eb="46">
      <t>ニュウリョク</t>
    </rPh>
    <phoneticPr fontId="1"/>
  </si>
  <si>
    <t>法人・個人の区分</t>
    <phoneticPr fontId="1"/>
  </si>
  <si>
    <t>本社情報</t>
    <rPh sb="0" eb="2">
      <t>ホンシャ</t>
    </rPh>
    <rPh sb="2" eb="4">
      <t>ジョウホウ</t>
    </rPh>
    <phoneticPr fontId="1"/>
  </si>
  <si>
    <t>※ 太枠内を選択・ご記入ください</t>
    <rPh sb="2" eb="4">
      <t>フトワク</t>
    </rPh>
    <rPh sb="4" eb="5">
      <t>ナイ</t>
    </rPh>
    <rPh sb="6" eb="8">
      <t>センタク</t>
    </rPh>
    <rPh sb="10" eb="12">
      <t>キニュウ</t>
    </rPh>
    <phoneticPr fontId="1"/>
  </si>
  <si>
    <t>以降、「調達・購買登録」入力欄</t>
    <rPh sb="0" eb="2">
      <t>イコウ</t>
    </rPh>
    <rPh sb="4" eb="6">
      <t>チョウタツ</t>
    </rPh>
    <rPh sb="7" eb="9">
      <t>コウバイ</t>
    </rPh>
    <rPh sb="9" eb="11">
      <t>トウロク</t>
    </rPh>
    <rPh sb="12" eb="14">
      <t>ニュウリョク</t>
    </rPh>
    <rPh sb="14" eb="15">
      <t>ラン</t>
    </rPh>
    <phoneticPr fontId="1"/>
  </si>
  <si>
    <t>残文字数/最大</t>
    <rPh sb="0" eb="1">
      <t>ザン</t>
    </rPh>
    <rPh sb="1" eb="3">
      <t>モジ</t>
    </rPh>
    <rPh sb="3" eb="4">
      <t>スウ</t>
    </rPh>
    <rPh sb="5" eb="7">
      <t>サイダイ</t>
    </rPh>
    <phoneticPr fontId="1"/>
  </si>
  <si>
    <t>フォーマットチェック</t>
    <phoneticPr fontId="1"/>
  </si>
  <si>
    <t>ブランクチェック</t>
    <phoneticPr fontId="1"/>
  </si>
  <si>
    <t>未入力</t>
  </si>
  <si>
    <t>数値チェック</t>
    <rPh sb="0" eb="2">
      <t>スウチ</t>
    </rPh>
    <phoneticPr fontId="1"/>
  </si>
  <si>
    <t>手数料</t>
    <rPh sb="0" eb="3">
      <t>テスウリョウ</t>
    </rPh>
    <phoneticPr fontId="1"/>
  </si>
  <si>
    <t>一般</t>
    <rPh sb="0" eb="2">
      <t>イッパン</t>
    </rPh>
    <phoneticPr fontId="1"/>
  </si>
  <si>
    <t>調達</t>
    <rPh sb="0" eb="2">
      <t>チョウタツ</t>
    </rPh>
    <phoneticPr fontId="1"/>
  </si>
  <si>
    <t>■ 登録</t>
  </si>
  <si>
    <t>1</t>
    <phoneticPr fontId="1"/>
  </si>
  <si>
    <t>■ 一般登録</t>
  </si>
  <si>
    <t>※ 外部リンクに遷移します</t>
    <rPh sb="2" eb="4">
      <t>ガイブ</t>
    </rPh>
    <rPh sb="8" eb="10">
      <t>センイ</t>
    </rPh>
    <phoneticPr fontId="1"/>
  </si>
  <si>
    <t>T0：なし</t>
  </si>
  <si>
    <t>T1：弁護士、税理士等</t>
  </si>
  <si>
    <t>T2：原稿料、講演料等</t>
  </si>
  <si>
    <t>T3：出演、演出料等</t>
  </si>
  <si>
    <t>T4：その他</t>
    <rPh sb="5" eb="6">
      <t>タ</t>
    </rPh>
    <phoneticPr fontId="1"/>
  </si>
  <si>
    <t>01：医師</t>
  </si>
  <si>
    <t>02：公認会計士</t>
  </si>
  <si>
    <t>03：司法書士</t>
  </si>
  <si>
    <t>04：社労士</t>
  </si>
  <si>
    <t>05：土地家屋調査士</t>
  </si>
  <si>
    <t>06：弁護士</t>
  </si>
  <si>
    <t>07：税理士</t>
  </si>
  <si>
    <t>登録区分</t>
    <rPh sb="0" eb="2">
      <t>トウロク</t>
    </rPh>
    <rPh sb="2" eb="4">
      <t>クブン</t>
    </rPh>
    <phoneticPr fontId="1"/>
  </si>
  <si>
    <t>表示</t>
    <rPh sb="0" eb="2">
      <t>ヒョウジ</t>
    </rPh>
    <phoneticPr fontId="1"/>
  </si>
  <si>
    <t>値</t>
    <rPh sb="0" eb="1">
      <t>アタイ</t>
    </rPh>
    <phoneticPr fontId="1"/>
  </si>
  <si>
    <t>申請区分</t>
    <rPh sb="0" eb="2">
      <t>シンセイ</t>
    </rPh>
    <rPh sb="2" eb="4">
      <t>クブン</t>
    </rPh>
    <phoneticPr fontId="1"/>
  </si>
  <si>
    <t>■ 変更</t>
  </si>
  <si>
    <t>■ 削除</t>
  </si>
  <si>
    <t>法人・個人区分</t>
    <rPh sb="0" eb="2">
      <t>ホウジン</t>
    </rPh>
    <rPh sb="3" eb="5">
      <t>コジン</t>
    </rPh>
    <rPh sb="5" eb="7">
      <t>クブン</t>
    </rPh>
    <phoneticPr fontId="1"/>
  </si>
  <si>
    <t>■ 個人</t>
  </si>
  <si>
    <t>支払通知先</t>
    <rPh sb="0" eb="2">
      <t>シハライ</t>
    </rPh>
    <rPh sb="2" eb="4">
      <t>ツウチ</t>
    </rPh>
    <rPh sb="4" eb="5">
      <t>サキ</t>
    </rPh>
    <phoneticPr fontId="1"/>
  </si>
  <si>
    <t>不要</t>
    <rPh sb="0" eb="2">
      <t>フヨウ</t>
    </rPh>
    <phoneticPr fontId="1"/>
  </si>
  <si>
    <t>削除</t>
    <rPh sb="0" eb="2">
      <t>サクジョ</t>
    </rPh>
    <phoneticPr fontId="1"/>
  </si>
  <si>
    <t>■ 信用金庫</t>
  </si>
  <si>
    <t>■ 信用組合</t>
  </si>
  <si>
    <t>■ 農協</t>
  </si>
  <si>
    <t>■ 労働金庫</t>
  </si>
  <si>
    <t>■ 支店</t>
  </si>
  <si>
    <t>■ 出張所</t>
  </si>
  <si>
    <t>口座種別</t>
    <rPh sb="0" eb="2">
      <t>コウザ</t>
    </rPh>
    <rPh sb="2" eb="4">
      <t>シュベツ</t>
    </rPh>
    <phoneticPr fontId="1"/>
  </si>
  <si>
    <t>■ 02：当座預金</t>
  </si>
  <si>
    <t>■ 09：その他</t>
  </si>
  <si>
    <t>源泉徴収</t>
    <rPh sb="0" eb="2">
      <t>ゲンセン</t>
    </rPh>
    <rPh sb="2" eb="4">
      <t>チョウシュウ</t>
    </rPh>
    <phoneticPr fontId="1"/>
  </si>
  <si>
    <t>T1</t>
    <phoneticPr fontId="1"/>
  </si>
  <si>
    <t>08：弁理士</t>
  </si>
  <si>
    <t>09：不動産鑑定士</t>
  </si>
  <si>
    <t>10：建築士</t>
  </si>
  <si>
    <t>11：測量士</t>
  </si>
  <si>
    <t>12：企業診断士</t>
  </si>
  <si>
    <t>T0</t>
    <phoneticPr fontId="1"/>
  </si>
  <si>
    <t>00：なし</t>
  </si>
  <si>
    <t>00：なし</t>
    <phoneticPr fontId="1"/>
  </si>
  <si>
    <t>T2</t>
    <phoneticPr fontId="1"/>
  </si>
  <si>
    <t>01：講演料</t>
  </si>
  <si>
    <t>02：原稿料</t>
  </si>
  <si>
    <t>03：講師謝金等</t>
  </si>
  <si>
    <t>04：広告デザイン報酬</t>
  </si>
  <si>
    <t>T3</t>
    <phoneticPr fontId="1"/>
  </si>
  <si>
    <t>01：出演料</t>
  </si>
  <si>
    <t>02：演出料</t>
  </si>
  <si>
    <t>T4</t>
    <phoneticPr fontId="1"/>
  </si>
  <si>
    <t>01：その他</t>
    <rPh sb="5" eb="6">
      <t>タ</t>
    </rPh>
    <phoneticPr fontId="1"/>
  </si>
  <si>
    <t>□ なし</t>
    <phoneticPr fontId="1"/>
  </si>
  <si>
    <t>■ 一般</t>
    <phoneticPr fontId="1"/>
  </si>
  <si>
    <t>■ 特定</t>
    <phoneticPr fontId="1"/>
  </si>
  <si>
    <t>□</t>
    <phoneticPr fontId="1"/>
  </si>
  <si>
    <t>■</t>
    <phoneticPr fontId="1"/>
  </si>
  <si>
    <t>源泉徴収が必要の場合、源泉徴収①および②を選択してください</t>
    <rPh sb="0" eb="2">
      <t>ゲンセン</t>
    </rPh>
    <rPh sb="2" eb="4">
      <t>チョウシュウ</t>
    </rPh>
    <rPh sb="5" eb="7">
      <t>ヒツヨウ</t>
    </rPh>
    <rPh sb="8" eb="10">
      <t>バアイ</t>
    </rPh>
    <rPh sb="11" eb="13">
      <t>ゲンセン</t>
    </rPh>
    <rPh sb="13" eb="15">
      <t>チョウシュウ</t>
    </rPh>
    <rPh sb="21" eb="23">
      <t>センタク</t>
    </rPh>
    <phoneticPr fontId="1"/>
  </si>
  <si>
    <t>＜ 源泉徴収① ｜ 源泉徴収② ＞</t>
    <rPh sb="2" eb="4">
      <t>ゲンセン</t>
    </rPh>
    <rPh sb="4" eb="6">
      <t>チョウシュウ</t>
    </rPh>
    <phoneticPr fontId="1"/>
  </si>
  <si>
    <t>源泉徴収組み合わせチェック</t>
    <rPh sb="0" eb="2">
      <t>ゲンセン</t>
    </rPh>
    <rPh sb="2" eb="4">
      <t>チョウシュウ</t>
    </rPh>
    <rPh sb="4" eb="5">
      <t>ク</t>
    </rPh>
    <rPh sb="6" eb="7">
      <t>ア</t>
    </rPh>
    <phoneticPr fontId="1"/>
  </si>
  <si>
    <t>組合せチェック</t>
    <rPh sb="0" eb="2">
      <t>クミアワ</t>
    </rPh>
    <phoneticPr fontId="1"/>
  </si>
  <si>
    <t>T000：な</t>
  </si>
  <si>
    <t>T101：医</t>
  </si>
  <si>
    <t>T102：公</t>
  </si>
  <si>
    <t>T103：司</t>
  </si>
  <si>
    <t>T104：社</t>
  </si>
  <si>
    <t>T105：土</t>
  </si>
  <si>
    <t>T106：弁</t>
  </si>
  <si>
    <t>T107：税</t>
  </si>
  <si>
    <t>T108：弁</t>
  </si>
  <si>
    <t>T109：不</t>
  </si>
  <si>
    <t>T110：建</t>
  </si>
  <si>
    <t>T111：測</t>
  </si>
  <si>
    <t>T112：企</t>
  </si>
  <si>
    <t>T201：講</t>
  </si>
  <si>
    <t>T202：原</t>
  </si>
  <si>
    <t>T203：講</t>
  </si>
  <si>
    <t>T204：広</t>
  </si>
  <si>
    <t>T301：出</t>
  </si>
  <si>
    <t>T302：演</t>
  </si>
  <si>
    <t>T401：そ</t>
  </si>
  <si>
    <t>右記より選択</t>
    <phoneticPr fontId="1"/>
  </si>
  <si>
    <t>銀行振込</t>
    <rPh sb="0" eb="2">
      <t>ギンコウ</t>
    </rPh>
    <phoneticPr fontId="1"/>
  </si>
  <si>
    <t>納付書</t>
  </si>
  <si>
    <t>海外送金</t>
  </si>
  <si>
    <t>■ 削除</t>
    <rPh sb="2" eb="4">
      <t>サクジョ</t>
    </rPh>
    <phoneticPr fontId="1"/>
  </si>
  <si>
    <t>TD：削除</t>
    <rPh sb="3" eb="5">
      <t>サクジョ</t>
    </rPh>
    <phoneticPr fontId="1"/>
  </si>
  <si>
    <t>■ 追加_一般</t>
    <rPh sb="2" eb="4">
      <t>ツイカ</t>
    </rPh>
    <phoneticPr fontId="1"/>
  </si>
  <si>
    <t>■ 追加_特定</t>
    <rPh sb="2" eb="4">
      <t>ツイカ</t>
    </rPh>
    <phoneticPr fontId="1"/>
  </si>
  <si>
    <t>種目名</t>
    <rPh sb="0" eb="2">
      <t>シュモク</t>
    </rPh>
    <rPh sb="2" eb="3">
      <t>メイ</t>
    </rPh>
    <phoneticPr fontId="1"/>
  </si>
  <si>
    <t>A0101</t>
  </si>
  <si>
    <t>建設コンサルタント
（施工計画、施工設備及び積算）</t>
    <phoneticPr fontId="1"/>
  </si>
  <si>
    <t>建設コンサルタント
（鋼構造及びコンクリート）</t>
    <phoneticPr fontId="1"/>
  </si>
  <si>
    <t>建設コンサルタント（トンネル）</t>
    <phoneticPr fontId="1"/>
  </si>
  <si>
    <t>建設コンサルタント
（都市計画及び地方計画）</t>
    <phoneticPr fontId="1"/>
  </si>
  <si>
    <t>建設コンサルタント
（上水道及び工業用水道）</t>
    <phoneticPr fontId="1"/>
  </si>
  <si>
    <t>建設コンサルタント
（河川、砂防及び海岸・海洋）</t>
    <phoneticPr fontId="1"/>
  </si>
  <si>
    <t>基準寝具類以外の医療物品
（白衣、手術衣等）</t>
    <phoneticPr fontId="1"/>
  </si>
  <si>
    <t>ポンプ設備
（道路排水、小規模プール含む）</t>
    <phoneticPr fontId="1"/>
  </si>
  <si>
    <t>追加</t>
    <rPh sb="0" eb="2">
      <t>ツイカ</t>
    </rPh>
    <phoneticPr fontId="1"/>
  </si>
  <si>
    <t>支払サイクル</t>
    <rPh sb="0" eb="2">
      <t>シハライ</t>
    </rPh>
    <phoneticPr fontId="1"/>
  </si>
  <si>
    <t>月末締め翌月末払い</t>
  </si>
  <si>
    <t>T</t>
    <phoneticPr fontId="1"/>
  </si>
  <si>
    <t>000</t>
    <phoneticPr fontId="1"/>
  </si>
  <si>
    <t>P</t>
    <phoneticPr fontId="1"/>
  </si>
  <si>
    <t>F</t>
    <phoneticPr fontId="1"/>
  </si>
  <si>
    <t>締日・支払日設定なし</t>
    <rPh sb="0" eb="2">
      <t>シメビ</t>
    </rPh>
    <rPh sb="3" eb="5">
      <t>シハライ</t>
    </rPh>
    <rPh sb="5" eb="6">
      <t>ヒ</t>
    </rPh>
    <rPh sb="6" eb="8">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</si>
</sst>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mm/dd"/>
    <numFmt numFmtId="177" formatCode="#,##0_ "/>
  </numFmts>
  <fonts count="31" x14ac:knownFonts="1">
    <font>
      <sz val="11"/>
      <color theme="1"/>
      <name val="ＭＳ Ｐゴシック"/>
      <family val="2"/>
      <charset val="128"/>
    </font>
    <font>
      <sz val="6"/>
      <name val="ＭＳ Ｐゴシック"/>
      <family val="2"/>
      <charset val="128"/>
    </font>
    <font>
      <sz val="12"/>
      <color theme="1"/>
      <name val="Meiryo UI"/>
      <family val="3"/>
      <charset val="128"/>
    </font>
    <font>
      <sz val="14"/>
      <color theme="1"/>
      <name val="Meiryo UI"/>
      <family val="3"/>
      <charset val="128"/>
    </font>
    <font>
      <sz val="16"/>
      <color theme="1"/>
      <name val="Meiryo UI"/>
      <family val="3"/>
      <charset val="128"/>
    </font>
    <font>
      <b/>
      <sz val="16"/>
      <color theme="1"/>
      <name val="Meiryo UI"/>
      <family val="3"/>
      <charset val="128"/>
    </font>
    <font>
      <b/>
      <sz val="12"/>
      <color theme="1"/>
      <name val="Meiryo UI"/>
      <family val="3"/>
      <charset val="128"/>
    </font>
    <font>
      <b/>
      <sz val="14"/>
      <color theme="0"/>
      <name val="Meiryo UI"/>
      <family val="3"/>
      <charset val="128"/>
    </font>
    <font>
      <sz val="12"/>
      <color theme="0"/>
      <name val="Meiryo UI"/>
      <family val="3"/>
      <charset val="128"/>
    </font>
    <font>
      <b/>
      <sz val="12"/>
      <color theme="0"/>
      <name val="Meiryo UI"/>
      <family val="3"/>
      <charset val="128"/>
    </font>
    <font>
      <sz val="8"/>
      <color theme="1"/>
      <name val="Meiryo UI"/>
      <family val="3"/>
      <charset val="128"/>
    </font>
    <font>
      <u/>
      <sz val="11"/>
      <color theme="10"/>
      <name val="ＭＳ Ｐゴシック"/>
      <family val="2"/>
      <charset val="128"/>
    </font>
    <font>
      <sz val="14"/>
      <color theme="0" tint="-0.249977111117893"/>
      <name val="Meiryo UI"/>
      <family val="3"/>
      <charset val="128"/>
    </font>
    <font>
      <sz val="10"/>
      <color theme="1"/>
      <name val="Meiryo UI"/>
      <family val="3"/>
      <charset val="128"/>
    </font>
    <font>
      <sz val="10"/>
      <color theme="0" tint="-0.249977111117893"/>
      <name val="Meiryo UI"/>
      <family val="3"/>
      <charset val="128"/>
    </font>
    <font>
      <sz val="12"/>
      <color theme="2"/>
      <name val="Meiryo UI"/>
      <family val="3"/>
      <charset val="128"/>
    </font>
    <font>
      <sz val="12"/>
      <name val="Meiryo UI"/>
      <family val="3"/>
      <charset val="128"/>
    </font>
    <font>
      <b/>
      <sz val="12"/>
      <name val="Meiryo UI"/>
      <family val="3"/>
      <charset val="128"/>
    </font>
    <font>
      <sz val="14"/>
      <name val="Meiryo UI"/>
      <family val="3"/>
      <charset val="128"/>
    </font>
    <font>
      <sz val="14"/>
      <color rgb="FFFF0000"/>
      <name val="Meiryo UI"/>
      <family val="3"/>
      <charset val="128"/>
    </font>
    <font>
      <sz val="14"/>
      <color rgb="FFC00000"/>
      <name val="Meiryo UI"/>
      <family val="3"/>
      <charset val="128"/>
    </font>
    <font>
      <sz val="9"/>
      <color theme="1"/>
      <name val="Meiryo UI"/>
      <family val="3"/>
      <charset val="128"/>
    </font>
    <font>
      <sz val="8"/>
      <color theme="0"/>
      <name val="Meiryo UI"/>
      <family val="3"/>
      <charset val="128"/>
    </font>
    <font>
      <sz val="11"/>
      <color theme="1"/>
      <name val="ＭＳ Ｐゴシック"/>
      <family val="2"/>
      <charset val="128"/>
    </font>
    <font>
      <sz val="11"/>
      <color theme="1"/>
      <name val="Meiryo UI"/>
      <family val="3"/>
      <charset val="128"/>
    </font>
    <font>
      <u/>
      <sz val="12"/>
      <color theme="10"/>
      <name val="Meiryo UI"/>
      <family val="3"/>
      <charset val="128"/>
    </font>
    <font>
      <b/>
      <sz val="11"/>
      <color indexed="81"/>
      <name val="Meiryo UI"/>
      <family val="3"/>
      <charset val="128"/>
    </font>
    <font>
      <sz val="11"/>
      <color indexed="81"/>
      <name val="Meiryo UI"/>
      <family val="3"/>
      <charset val="128"/>
    </font>
    <font>
      <b/>
      <sz val="11"/>
      <color indexed="10"/>
      <name val="Meiryo UI"/>
      <family val="3"/>
      <charset val="128"/>
    </font>
    <font>
      <sz val="11"/>
      <color indexed="10"/>
      <name val="Meiryo UI"/>
      <family val="3"/>
      <charset val="128"/>
    </font>
    <font>
      <sz val="10"/>
      <color theme="0"/>
      <name val="Meiryo UI"/>
      <family val="3"/>
      <charset val="128"/>
    </font>
  </fonts>
  <fills count="13">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rgb="FFDCFFDC"/>
        <bgColor indexed="64"/>
      </patternFill>
    </fill>
    <fill>
      <patternFill patternType="solid">
        <fgColor rgb="FF0070C0"/>
        <bgColor indexed="64"/>
      </patternFill>
    </fill>
    <fill>
      <patternFill patternType="solid">
        <fgColor rgb="FF000080"/>
        <bgColor indexed="64"/>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002060"/>
        <bgColor indexed="64"/>
      </patternFill>
    </fill>
    <fill>
      <patternFill patternType="solid">
        <fgColor rgb="FFE6E6E6"/>
        <bgColor indexed="64"/>
      </patternFill>
    </fill>
  </fills>
  <borders count="123">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medium">
        <color indexed="64"/>
      </right>
      <top style="thin">
        <color theme="0" tint="-0.24994659260841701"/>
      </top>
      <bottom style="thin">
        <color indexed="64"/>
      </bottom>
      <diagonal/>
    </border>
    <border>
      <left/>
      <right/>
      <top style="thin">
        <color indexed="64"/>
      </top>
      <bottom style="thin">
        <color theme="0" tint="-0.24994659260841701"/>
      </bottom>
      <diagonal/>
    </border>
    <border>
      <left style="thin">
        <color indexed="64"/>
      </left>
      <right style="thin">
        <color indexed="64"/>
      </right>
      <top style="thin">
        <color indexed="64"/>
      </top>
      <bottom/>
      <diagonal/>
    </border>
    <border>
      <left style="thin">
        <color theme="1"/>
      </left>
      <right/>
      <top style="thin">
        <color theme="1"/>
      </top>
      <bottom style="thin">
        <color indexed="64"/>
      </bottom>
      <diagonal/>
    </border>
    <border>
      <left style="thin">
        <color theme="1"/>
      </left>
      <right style="thin">
        <color indexed="64"/>
      </right>
      <top style="thin">
        <color indexed="64"/>
      </top>
      <bottom style="thin">
        <color indexed="64"/>
      </bottom>
      <diagonal/>
    </border>
    <border>
      <left/>
      <right style="medium">
        <color theme="1"/>
      </right>
      <top style="thin">
        <color theme="1"/>
      </top>
      <bottom style="thin">
        <color indexed="64"/>
      </bottom>
      <diagonal/>
    </border>
    <border>
      <left/>
      <right style="medium">
        <color theme="1"/>
      </right>
      <top/>
      <bottom style="thin">
        <color indexed="64"/>
      </bottom>
      <diagonal/>
    </border>
    <border>
      <left style="thin">
        <color indexed="64"/>
      </left>
      <right style="medium">
        <color theme="1"/>
      </right>
      <top style="thin">
        <color indexed="64"/>
      </top>
      <bottom style="medium">
        <color theme="1"/>
      </bottom>
      <diagonal/>
    </border>
    <border>
      <left/>
      <right/>
      <top style="thin">
        <color indexed="64"/>
      </top>
      <bottom style="medium">
        <color theme="1"/>
      </bottom>
      <diagonal/>
    </border>
    <border>
      <left/>
      <right/>
      <top style="thin">
        <color theme="0" tint="-0.24994659260841701"/>
      </top>
      <bottom/>
      <diagonal/>
    </border>
    <border>
      <left style="thin">
        <color theme="0" tint="-0.24994659260841701"/>
      </left>
      <right style="thin">
        <color theme="0" tint="-0.24994659260841701"/>
      </right>
      <top style="thin">
        <color indexed="64"/>
      </top>
      <bottom style="thin">
        <color indexed="64"/>
      </bottom>
      <diagonal/>
    </border>
    <border>
      <left/>
      <right/>
      <top style="thin">
        <color theme="0" tint="-0.24994659260841701"/>
      </top>
      <bottom style="medium">
        <color indexed="64"/>
      </bottom>
      <diagonal/>
    </border>
    <border>
      <left style="thick">
        <color rgb="FF002060"/>
      </left>
      <right/>
      <top style="thick">
        <color rgb="FF002060"/>
      </top>
      <bottom style="thick">
        <color rgb="FF002060"/>
      </bottom>
      <diagonal/>
    </border>
    <border>
      <left/>
      <right/>
      <top style="thick">
        <color rgb="FF002060"/>
      </top>
      <bottom style="thick">
        <color rgb="FF002060"/>
      </bottom>
      <diagonal/>
    </border>
    <border>
      <left style="thin">
        <color indexed="64"/>
      </left>
      <right/>
      <top style="thick">
        <color rgb="FF002060"/>
      </top>
      <bottom style="thick">
        <color rgb="FF002060"/>
      </bottom>
      <diagonal/>
    </border>
    <border>
      <left/>
      <right style="thin">
        <color indexed="64"/>
      </right>
      <top style="thick">
        <color rgb="FF002060"/>
      </top>
      <bottom style="thick">
        <color rgb="FF002060"/>
      </bottom>
      <diagonal/>
    </border>
    <border>
      <left style="double">
        <color indexed="64"/>
      </left>
      <right/>
      <top style="thick">
        <color rgb="FF002060"/>
      </top>
      <bottom style="thick">
        <color rgb="FF002060"/>
      </bottom>
      <diagonal/>
    </border>
    <border>
      <left style="thin">
        <color indexed="64"/>
      </left>
      <right style="thick">
        <color rgb="FF002060"/>
      </right>
      <top style="thick">
        <color rgb="FF002060"/>
      </top>
      <bottom style="thick">
        <color rgb="FF002060"/>
      </bottom>
      <diagonal/>
    </border>
    <border>
      <left style="thin">
        <color indexed="64"/>
      </left>
      <right/>
      <top style="thick">
        <color rgb="FF002060"/>
      </top>
      <bottom style="thin">
        <color indexed="64"/>
      </bottom>
      <diagonal/>
    </border>
    <border>
      <left/>
      <right/>
      <top style="thick">
        <color rgb="FF002060"/>
      </top>
      <bottom style="thin">
        <color indexed="64"/>
      </bottom>
      <diagonal/>
    </border>
    <border>
      <left/>
      <right style="thin">
        <color indexed="64"/>
      </right>
      <top style="thick">
        <color rgb="FF002060"/>
      </top>
      <bottom style="thin">
        <color indexed="64"/>
      </bottom>
      <diagonal/>
    </border>
    <border>
      <left style="thin">
        <color indexed="64"/>
      </left>
      <right style="thick">
        <color rgb="FF002060"/>
      </right>
      <top style="thick">
        <color rgb="FF002060"/>
      </top>
      <bottom style="thin">
        <color indexed="64"/>
      </bottom>
      <diagonal/>
    </border>
    <border>
      <left style="thick">
        <color rgb="FF002060"/>
      </left>
      <right/>
      <top style="thin">
        <color indexed="64"/>
      </top>
      <bottom style="thin">
        <color theme="0" tint="-0.24994659260841701"/>
      </bottom>
      <diagonal/>
    </border>
    <border>
      <left/>
      <right style="thick">
        <color rgb="FF002060"/>
      </right>
      <top style="thin">
        <color indexed="64"/>
      </top>
      <bottom style="thin">
        <color theme="0" tint="-0.24994659260841701"/>
      </bottom>
      <diagonal/>
    </border>
    <border>
      <left style="thick">
        <color rgb="FF002060"/>
      </left>
      <right/>
      <top style="thin">
        <color theme="0" tint="-0.24994659260841701"/>
      </top>
      <bottom style="thin">
        <color indexed="64"/>
      </bottom>
      <diagonal/>
    </border>
    <border>
      <left/>
      <right style="thick">
        <color rgb="FF002060"/>
      </right>
      <top style="thin">
        <color theme="0" tint="-0.24994659260841701"/>
      </top>
      <bottom style="thin">
        <color indexed="64"/>
      </bottom>
      <diagonal/>
    </border>
    <border>
      <left style="thick">
        <color rgb="FF002060"/>
      </left>
      <right/>
      <top style="thin">
        <color indexed="64"/>
      </top>
      <bottom style="thin">
        <color indexed="64"/>
      </bottom>
      <diagonal/>
    </border>
    <border>
      <left/>
      <right style="thick">
        <color rgb="FF002060"/>
      </right>
      <top style="thin">
        <color indexed="64"/>
      </top>
      <bottom style="thin">
        <color indexed="64"/>
      </bottom>
      <diagonal/>
    </border>
    <border>
      <left style="thick">
        <color rgb="FF002060"/>
      </left>
      <right/>
      <top style="thin">
        <color indexed="64"/>
      </top>
      <bottom/>
      <diagonal/>
    </border>
    <border>
      <left/>
      <right style="thick">
        <color rgb="FF002060"/>
      </right>
      <top style="thin">
        <color indexed="64"/>
      </top>
      <bottom/>
      <diagonal/>
    </border>
    <border>
      <left style="thick">
        <color rgb="FF002060"/>
      </left>
      <right/>
      <top style="thin">
        <color indexed="64"/>
      </top>
      <bottom style="thick">
        <color rgb="FF002060"/>
      </bottom>
      <diagonal/>
    </border>
    <border>
      <left/>
      <right/>
      <top style="thin">
        <color indexed="64"/>
      </top>
      <bottom style="thick">
        <color rgb="FF002060"/>
      </bottom>
      <diagonal/>
    </border>
    <border>
      <left/>
      <right style="thick">
        <color rgb="FF002060"/>
      </right>
      <top style="thin">
        <color indexed="64"/>
      </top>
      <bottom style="thick">
        <color rgb="FF002060"/>
      </bottom>
      <diagonal/>
    </border>
    <border>
      <left style="thick">
        <color rgb="FF002060"/>
      </left>
      <right/>
      <top style="thick">
        <color rgb="FF002060"/>
      </top>
      <bottom/>
      <diagonal/>
    </border>
    <border>
      <left/>
      <right style="thick">
        <color rgb="FF002060"/>
      </right>
      <top style="thick">
        <color rgb="FF002060"/>
      </top>
      <bottom/>
      <diagonal/>
    </border>
    <border>
      <left/>
      <right style="thick">
        <color rgb="FF002060"/>
      </right>
      <top style="thick">
        <color rgb="FF002060"/>
      </top>
      <bottom style="thick">
        <color rgb="FF002060"/>
      </bottom>
      <diagonal/>
    </border>
    <border>
      <left style="thick">
        <color rgb="FF002060"/>
      </left>
      <right style="thick">
        <color rgb="FF002060"/>
      </right>
      <top style="thick">
        <color rgb="FF002060"/>
      </top>
      <bottom style="thin">
        <color indexed="64"/>
      </bottom>
      <diagonal/>
    </border>
    <border>
      <left style="thick">
        <color rgb="FF002060"/>
      </left>
      <right/>
      <top style="thick">
        <color rgb="FF002060"/>
      </top>
      <bottom style="thin">
        <color indexed="64"/>
      </bottom>
      <diagonal/>
    </border>
    <border>
      <left style="thin">
        <color theme="0" tint="-0.24994659260841701"/>
      </left>
      <right style="thin">
        <color theme="0" tint="-0.24994659260841701"/>
      </right>
      <top style="thick">
        <color rgb="FF002060"/>
      </top>
      <bottom style="thin">
        <color indexed="64"/>
      </bottom>
      <diagonal/>
    </border>
    <border>
      <left style="thin">
        <color indexed="64"/>
      </left>
      <right style="thin">
        <color theme="0" tint="-0.24994659260841701"/>
      </right>
      <top style="thick">
        <color rgb="FF002060"/>
      </top>
      <bottom style="thin">
        <color indexed="64"/>
      </bottom>
      <diagonal/>
    </border>
    <border>
      <left/>
      <right style="thick">
        <color rgb="FF002060"/>
      </right>
      <top style="thick">
        <color rgb="FF002060"/>
      </top>
      <bottom style="thin">
        <color indexed="64"/>
      </bottom>
      <diagonal/>
    </border>
    <border>
      <left/>
      <right style="thick">
        <color rgb="FF002060"/>
      </right>
      <top/>
      <bottom style="thin">
        <color indexed="64"/>
      </bottom>
      <diagonal/>
    </border>
    <border>
      <left style="thick">
        <color rgb="FF002060"/>
      </left>
      <right/>
      <top style="thin">
        <color indexed="64"/>
      </top>
      <bottom style="thin">
        <color rgb="FFC00000"/>
      </bottom>
      <diagonal/>
    </border>
    <border>
      <left/>
      <right/>
      <top style="thin">
        <color indexed="64"/>
      </top>
      <bottom style="thin">
        <color rgb="FFC00000"/>
      </bottom>
      <diagonal/>
    </border>
    <border>
      <left/>
      <right style="thick">
        <color rgb="FF002060"/>
      </right>
      <top style="thin">
        <color indexed="64"/>
      </top>
      <bottom style="thin">
        <color rgb="FFC00000"/>
      </bottom>
      <diagonal/>
    </border>
    <border>
      <left style="thick">
        <color rgb="FF002060"/>
      </left>
      <right style="thin">
        <color indexed="64"/>
      </right>
      <top style="thin">
        <color theme="0" tint="-0.24994659260841701"/>
      </top>
      <bottom style="thin">
        <color indexed="64"/>
      </bottom>
      <diagonal/>
    </border>
    <border>
      <left style="thin">
        <color indexed="64"/>
      </left>
      <right style="thick">
        <color rgb="FF002060"/>
      </right>
      <top style="thin">
        <color theme="0" tint="-0.24994659260841701"/>
      </top>
      <bottom style="thin">
        <color indexed="64"/>
      </bottom>
      <diagonal/>
    </border>
    <border>
      <left style="thick">
        <color rgb="FF002060"/>
      </left>
      <right style="thin">
        <color indexed="64"/>
      </right>
      <top style="thin">
        <color theme="0" tint="-0.24994659260841701"/>
      </top>
      <bottom style="thick">
        <color rgb="FF002060"/>
      </bottom>
      <diagonal/>
    </border>
    <border>
      <left style="thin">
        <color indexed="64"/>
      </left>
      <right style="thick">
        <color rgb="FF002060"/>
      </right>
      <top style="thin">
        <color theme="0" tint="-0.24994659260841701"/>
      </top>
      <bottom style="thick">
        <color rgb="FF002060"/>
      </bottom>
      <diagonal/>
    </border>
    <border>
      <left style="thick">
        <color rgb="FF002060"/>
      </left>
      <right style="thick">
        <color rgb="FF002060"/>
      </right>
      <top style="thin">
        <color auto="1"/>
      </top>
      <bottom style="thin">
        <color auto="1"/>
      </bottom>
      <diagonal/>
    </border>
    <border>
      <left style="thick">
        <color rgb="FF002060"/>
      </left>
      <right style="thick">
        <color rgb="FF002060"/>
      </right>
      <top style="thin">
        <color auto="1"/>
      </top>
      <bottom style="thick">
        <color rgb="FF002060"/>
      </bottom>
      <diagonal/>
    </border>
    <border>
      <left style="thick">
        <color rgb="FFC00000"/>
      </left>
      <right/>
      <top style="thin">
        <color rgb="FFC00000"/>
      </top>
      <bottom style="thick">
        <color rgb="FFC00000"/>
      </bottom>
      <diagonal/>
    </border>
    <border>
      <left/>
      <right/>
      <top style="thin">
        <color rgb="FFC00000"/>
      </top>
      <bottom style="thick">
        <color rgb="FFC00000"/>
      </bottom>
      <diagonal/>
    </border>
    <border>
      <left/>
      <right style="thick">
        <color rgb="FFC00000"/>
      </right>
      <top style="thin">
        <color rgb="FFC00000"/>
      </top>
      <bottom style="thick">
        <color rgb="FFC00000"/>
      </bottom>
      <diagonal/>
    </border>
    <border>
      <left style="thick">
        <color rgb="FF002060"/>
      </left>
      <right/>
      <top style="thick">
        <color rgb="FF002060"/>
      </top>
      <bottom style="thin">
        <color theme="0" tint="-0.24994659260841701"/>
      </bottom>
      <diagonal/>
    </border>
    <border>
      <left/>
      <right/>
      <top style="thick">
        <color rgb="FF002060"/>
      </top>
      <bottom style="thin">
        <color theme="0" tint="-0.24994659260841701"/>
      </bottom>
      <diagonal/>
    </border>
    <border>
      <left/>
      <right style="thick">
        <color rgb="FF002060"/>
      </right>
      <top style="thick">
        <color rgb="FF002060"/>
      </top>
      <bottom style="thin">
        <color theme="0" tint="-0.24994659260841701"/>
      </bottom>
      <diagonal/>
    </border>
    <border>
      <left style="double">
        <color rgb="FFC00000"/>
      </left>
      <right/>
      <top style="thick">
        <color rgb="FFC00000"/>
      </top>
      <bottom style="thin">
        <color rgb="FFC00000"/>
      </bottom>
      <diagonal/>
    </border>
    <border>
      <left/>
      <right/>
      <top style="thick">
        <color rgb="FFC00000"/>
      </top>
      <bottom style="thin">
        <color rgb="FFC00000"/>
      </bottom>
      <diagonal/>
    </border>
    <border>
      <left/>
      <right style="double">
        <color rgb="FFC00000"/>
      </right>
      <top style="thick">
        <color rgb="FFC00000"/>
      </top>
      <bottom style="thin">
        <color rgb="FFC00000"/>
      </bottom>
      <diagonal/>
    </border>
    <border>
      <left style="thick">
        <color rgb="FF002060"/>
      </left>
      <right/>
      <top style="thin">
        <color rgb="FF002060"/>
      </top>
      <bottom style="medium">
        <color rgb="FF002060"/>
      </bottom>
      <diagonal/>
    </border>
    <border>
      <left/>
      <right/>
      <top style="thin">
        <color rgb="FF002060"/>
      </top>
      <bottom style="medium">
        <color rgb="FF002060"/>
      </bottom>
      <diagonal/>
    </border>
    <border>
      <left/>
      <right style="thick">
        <color rgb="FF002060"/>
      </right>
      <top style="thin">
        <color rgb="FF002060"/>
      </top>
      <bottom style="medium">
        <color rgb="FF002060"/>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right style="thick">
        <color rgb="FF002060"/>
      </right>
      <top style="thin">
        <color auto="1"/>
      </top>
      <bottom style="medium">
        <color auto="1"/>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ck">
        <color rgb="FF002060"/>
      </left>
      <right/>
      <top style="thin">
        <color indexed="64"/>
      </top>
      <bottom style="medium">
        <color auto="1"/>
      </bottom>
      <diagonal/>
    </border>
    <border>
      <left style="thin">
        <color indexed="64"/>
      </left>
      <right style="thin">
        <color indexed="64"/>
      </right>
      <top style="thin">
        <color indexed="64"/>
      </top>
      <bottom style="thick">
        <color rgb="FF002060"/>
      </bottom>
      <diagonal/>
    </border>
  </borders>
  <cellStyleXfs count="3">
    <xf numFmtId="0" fontId="0" fillId="0" borderId="0">
      <alignment vertical="center"/>
    </xf>
    <xf numFmtId="0" fontId="11" fillId="0" borderId="0" applyNumberFormat="0" applyFill="0" applyBorder="0" applyAlignment="0" applyProtection="0">
      <alignment vertical="center"/>
    </xf>
    <xf numFmtId="6" fontId="23" fillId="0" borderId="0" applyFont="0" applyFill="0" applyBorder="0" applyAlignment="0" applyProtection="0">
      <alignment vertical="center"/>
    </xf>
  </cellStyleXfs>
  <cellXfs count="32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24" xfId="0" applyFont="1" applyFill="1" applyBorder="1" applyAlignment="1">
      <alignment horizontal="centerContinuous" vertical="center"/>
    </xf>
    <xf numFmtId="0" fontId="2" fillId="2" borderId="25" xfId="0" applyFont="1" applyFill="1" applyBorder="1" applyAlignment="1">
      <alignment horizontal="centerContinuous" vertical="center"/>
    </xf>
    <xf numFmtId="0" fontId="2" fillId="2" borderId="26" xfId="0" applyFont="1" applyFill="1" applyBorder="1" applyAlignment="1">
      <alignment horizontal="centerContinuous" vertical="center"/>
    </xf>
    <xf numFmtId="0" fontId="2" fillId="2" borderId="35" xfId="0" applyFont="1" applyFill="1" applyBorder="1" applyAlignment="1">
      <alignment horizontal="center" vertical="center"/>
    </xf>
    <xf numFmtId="0" fontId="2" fillId="2" borderId="42" xfId="0" applyFont="1" applyFill="1" applyBorder="1" applyAlignment="1">
      <alignment horizontal="centerContinuous" vertical="center"/>
    </xf>
    <xf numFmtId="0" fontId="2" fillId="2" borderId="24" xfId="0" applyFont="1" applyFill="1" applyBorder="1" applyAlignment="1">
      <alignment horizontal="left" vertical="center" indent="1"/>
    </xf>
    <xf numFmtId="49" fontId="10" fillId="0" borderId="0" xfId="0" applyNumberFormat="1" applyFont="1" applyAlignment="1">
      <alignment horizontal="center" vertical="center"/>
    </xf>
    <xf numFmtId="0" fontId="2" fillId="7" borderId="35" xfId="0" applyFont="1" applyFill="1" applyBorder="1" applyAlignment="1">
      <alignment horizontal="center" vertical="center"/>
    </xf>
    <xf numFmtId="0" fontId="2" fillId="7" borderId="24" xfId="0" applyFont="1" applyFill="1" applyBorder="1" applyAlignment="1">
      <alignment horizontal="left" vertical="center" indent="1"/>
    </xf>
    <xf numFmtId="0" fontId="2" fillId="7" borderId="19" xfId="0" applyFont="1" applyFill="1" applyBorder="1" applyAlignment="1">
      <alignment horizontal="left" vertical="center" indent="1"/>
    </xf>
    <xf numFmtId="0" fontId="2" fillId="7" borderId="33" xfId="0" applyFont="1" applyFill="1" applyBorder="1" applyAlignment="1">
      <alignment horizontal="left" vertical="center" indent="1"/>
    </xf>
    <xf numFmtId="0" fontId="2" fillId="7" borderId="21" xfId="0" applyFont="1" applyFill="1" applyBorder="1" applyAlignment="1">
      <alignment horizontal="center" vertical="center"/>
    </xf>
    <xf numFmtId="0" fontId="2" fillId="7" borderId="23" xfId="0" applyFont="1" applyFill="1" applyBorder="1" applyAlignment="1">
      <alignment horizontal="left" vertical="center" indent="1"/>
    </xf>
    <xf numFmtId="0" fontId="2" fillId="7" borderId="25" xfId="0" applyFont="1" applyFill="1" applyBorder="1" applyAlignment="1">
      <alignment horizontal="left" vertical="center" indent="1"/>
    </xf>
    <xf numFmtId="0" fontId="2" fillId="7" borderId="18" xfId="0" applyFont="1" applyFill="1" applyBorder="1" applyAlignment="1">
      <alignment horizontal="left" vertical="center" indent="1"/>
    </xf>
    <xf numFmtId="0" fontId="2" fillId="7" borderId="20" xfId="0" applyFont="1" applyFill="1" applyBorder="1" applyAlignment="1">
      <alignment horizontal="left" vertical="center" indent="1"/>
    </xf>
    <xf numFmtId="0" fontId="2" fillId="2" borderId="38" xfId="0" applyFont="1" applyFill="1" applyBorder="1" applyAlignment="1">
      <alignment horizontal="center" vertical="center"/>
    </xf>
    <xf numFmtId="0" fontId="2" fillId="7" borderId="50" xfId="0" applyFont="1" applyFill="1" applyBorder="1" applyAlignment="1">
      <alignment horizontal="left" vertical="center" indent="1"/>
    </xf>
    <xf numFmtId="0" fontId="13" fillId="0" borderId="0" xfId="0" applyFont="1">
      <alignment vertical="center"/>
    </xf>
    <xf numFmtId="0" fontId="2" fillId="7" borderId="33" xfId="0" applyFont="1" applyFill="1" applyBorder="1" applyAlignment="1">
      <alignment horizontal="left" vertical="center" wrapText="1" indent="1"/>
    </xf>
    <xf numFmtId="0" fontId="2" fillId="2" borderId="18" xfId="0" applyFont="1" applyFill="1" applyBorder="1">
      <alignment vertical="center"/>
    </xf>
    <xf numFmtId="0" fontId="2" fillId="7" borderId="32" xfId="0" applyFont="1" applyFill="1" applyBorder="1">
      <alignment vertical="center"/>
    </xf>
    <xf numFmtId="0" fontId="15" fillId="8" borderId="25" xfId="0" applyFont="1" applyFill="1" applyBorder="1" applyAlignment="1">
      <alignment vertical="center" shrinkToFit="1"/>
    </xf>
    <xf numFmtId="0" fontId="15" fillId="8" borderId="26" xfId="0" applyFont="1" applyFill="1" applyBorder="1" applyAlignment="1">
      <alignment vertical="center" shrinkToFit="1"/>
    </xf>
    <xf numFmtId="0" fontId="15" fillId="8" borderId="25" xfId="0" applyFont="1" applyFill="1" applyBorder="1" applyAlignment="1">
      <alignment horizontal="left" vertical="center" indent="1"/>
    </xf>
    <xf numFmtId="0" fontId="15" fillId="8" borderId="32" xfId="0" applyFont="1" applyFill="1" applyBorder="1" applyAlignment="1">
      <alignment horizontal="left" vertical="center" indent="1"/>
    </xf>
    <xf numFmtId="49" fontId="2" fillId="0" borderId="0" xfId="0" applyNumberFormat="1" applyFont="1">
      <alignment vertical="center"/>
    </xf>
    <xf numFmtId="49" fontId="21" fillId="0" borderId="0" xfId="0" applyNumberFormat="1" applyFont="1">
      <alignment vertical="center"/>
    </xf>
    <xf numFmtId="49" fontId="8" fillId="0" borderId="0" xfId="0" applyNumberFormat="1" applyFont="1">
      <alignment vertical="center"/>
    </xf>
    <xf numFmtId="49" fontId="21" fillId="0" borderId="0" xfId="0" applyNumberFormat="1" applyFont="1" applyAlignment="1">
      <alignment horizontal="center" vertical="center"/>
    </xf>
    <xf numFmtId="49" fontId="21" fillId="0" borderId="0" xfId="0" applyNumberFormat="1" applyFont="1" applyAlignment="1">
      <alignment horizontal="center" vertical="center" wrapText="1"/>
    </xf>
    <xf numFmtId="49" fontId="21" fillId="0" borderId="42" xfId="0" applyNumberFormat="1" applyFont="1" applyBorder="1">
      <alignment vertical="center"/>
    </xf>
    <xf numFmtId="49" fontId="22" fillId="0" borderId="0" xfId="0" applyNumberFormat="1" applyFont="1" applyAlignment="1">
      <alignment horizontal="center" vertical="center"/>
    </xf>
    <xf numFmtId="0" fontId="2" fillId="2" borderId="56" xfId="0" applyFont="1" applyFill="1" applyBorder="1" applyAlignment="1">
      <alignment horizontal="centerContinuous" vertical="center"/>
    </xf>
    <xf numFmtId="0" fontId="2" fillId="2" borderId="58" xfId="0" applyFont="1" applyFill="1" applyBorder="1" applyAlignment="1">
      <alignment horizontal="centerContinuous" vertical="center"/>
    </xf>
    <xf numFmtId="0" fontId="2" fillId="7" borderId="1" xfId="0" applyFont="1" applyFill="1" applyBorder="1">
      <alignment vertical="center"/>
    </xf>
    <xf numFmtId="49" fontId="3" fillId="7" borderId="1" xfId="0" applyNumberFormat="1" applyFont="1" applyFill="1" applyBorder="1">
      <alignment vertical="center"/>
    </xf>
    <xf numFmtId="49" fontId="3" fillId="7" borderId="62" xfId="0" applyNumberFormat="1" applyFont="1" applyFill="1" applyBorder="1" applyAlignment="1" applyProtection="1">
      <alignment horizontal="center" vertical="center"/>
      <protection locked="0"/>
    </xf>
    <xf numFmtId="0" fontId="2" fillId="2" borderId="28" xfId="0" applyFont="1" applyFill="1" applyBorder="1" applyAlignment="1">
      <alignment horizontal="centerContinuous" vertical="center"/>
    </xf>
    <xf numFmtId="0" fontId="2" fillId="2" borderId="17" xfId="0" applyFont="1" applyFill="1" applyBorder="1" applyAlignment="1">
      <alignment horizontal="centerContinuous" vertical="center"/>
    </xf>
    <xf numFmtId="0" fontId="2" fillId="2" borderId="29" xfId="0" applyFont="1" applyFill="1" applyBorder="1" applyAlignment="1">
      <alignment horizontal="centerContinuous" vertical="center"/>
    </xf>
    <xf numFmtId="49" fontId="3" fillId="7" borderId="89" xfId="0" applyNumberFormat="1" applyFont="1" applyFill="1" applyBorder="1" applyAlignment="1" applyProtection="1">
      <alignment horizontal="center" vertical="center"/>
      <protection locked="0"/>
    </xf>
    <xf numFmtId="49" fontId="3" fillId="7" borderId="90" xfId="0" applyNumberFormat="1" applyFont="1" applyFill="1" applyBorder="1" applyAlignment="1" applyProtection="1">
      <alignment horizontal="center" vertical="center"/>
      <protection locked="0"/>
    </xf>
    <xf numFmtId="49" fontId="3" fillId="7" borderId="71" xfId="0" applyNumberFormat="1" applyFont="1" applyFill="1" applyBorder="1" applyAlignment="1" applyProtection="1">
      <alignment horizontal="center" vertical="center"/>
      <protection locked="0"/>
    </xf>
    <xf numFmtId="49" fontId="3" fillId="7" borderId="91" xfId="0" applyNumberFormat="1" applyFont="1" applyFill="1" applyBorder="1" applyAlignment="1" applyProtection="1">
      <alignment horizontal="center" vertical="center"/>
      <protection locked="0"/>
    </xf>
    <xf numFmtId="49" fontId="3" fillId="7" borderId="92" xfId="0" applyNumberFormat="1" applyFont="1" applyFill="1" applyBorder="1" applyAlignment="1" applyProtection="1">
      <alignment horizontal="center" vertical="center"/>
      <protection locked="0"/>
    </xf>
    <xf numFmtId="49" fontId="3" fillId="7" borderId="78" xfId="0" applyNumberFormat="1" applyFont="1" applyFill="1" applyBorder="1" applyAlignment="1" applyProtection="1">
      <alignment horizontal="center" vertical="center"/>
      <protection locked="0"/>
    </xf>
    <xf numFmtId="49" fontId="3" fillId="7" borderId="36" xfId="0" applyNumberFormat="1" applyFont="1" applyFill="1" applyBorder="1" applyAlignment="1" applyProtection="1">
      <alignment horizontal="center" vertical="center"/>
      <protection locked="0"/>
    </xf>
    <xf numFmtId="0" fontId="24" fillId="0" borderId="0" xfId="0" applyFont="1" applyAlignment="1">
      <alignment horizontal="right" vertical="center" indent="1"/>
    </xf>
    <xf numFmtId="0" fontId="13" fillId="0" borderId="0" xfId="0" applyFont="1" applyAlignment="1">
      <alignment horizontal="right" vertical="center" indent="1"/>
    </xf>
    <xf numFmtId="0" fontId="13" fillId="9" borderId="42" xfId="0" applyFont="1" applyFill="1" applyBorder="1" applyAlignment="1">
      <alignment horizontal="left" vertical="center" indent="1" shrinkToFit="1"/>
    </xf>
    <xf numFmtId="0" fontId="13" fillId="9" borderId="42" xfId="0" applyFont="1" applyFill="1" applyBorder="1" applyAlignment="1">
      <alignment horizontal="left" vertical="center" indent="1"/>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Continuous" vertical="center" wrapText="1"/>
    </xf>
    <xf numFmtId="0" fontId="13" fillId="0" borderId="0" xfId="0" applyFont="1" applyAlignment="1">
      <alignment horizontal="left" vertical="center" indent="1"/>
    </xf>
    <xf numFmtId="0" fontId="13" fillId="0" borderId="42" xfId="0" applyFont="1" applyBorder="1" applyAlignment="1">
      <alignment horizontal="center" vertical="center"/>
    </xf>
    <xf numFmtId="0" fontId="13" fillId="0" borderId="36" xfId="0" applyFont="1" applyBorder="1" applyAlignment="1">
      <alignment horizontal="center" vertical="center"/>
    </xf>
    <xf numFmtId="0" fontId="13" fillId="0" borderId="0" xfId="0" applyFont="1" applyAlignment="1">
      <alignment horizontal="center" vertical="center" wrapText="1"/>
    </xf>
    <xf numFmtId="0" fontId="13" fillId="0" borderId="42" xfId="0" applyFont="1" applyBorder="1">
      <alignment vertical="center"/>
    </xf>
    <xf numFmtId="0" fontId="2" fillId="7" borderId="17" xfId="0" applyFont="1" applyFill="1" applyBorder="1" applyAlignment="1">
      <alignment horizontal="left" vertical="center" indent="1"/>
    </xf>
    <xf numFmtId="0" fontId="2" fillId="2" borderId="25" xfId="0" applyFont="1" applyFill="1" applyBorder="1" applyAlignment="1">
      <alignment horizontal="left" vertical="center" indent="1"/>
    </xf>
    <xf numFmtId="177" fontId="3" fillId="0" borderId="73" xfId="0" applyNumberFormat="1" applyFont="1" applyBorder="1" applyAlignment="1" applyProtection="1">
      <alignment horizontal="left" vertical="center" indent="1"/>
      <protection locked="0"/>
    </xf>
    <xf numFmtId="0" fontId="2" fillId="2" borderId="17" xfId="0" applyFont="1" applyFill="1" applyBorder="1">
      <alignment vertical="center"/>
    </xf>
    <xf numFmtId="49" fontId="3" fillId="7" borderId="69" xfId="0" applyNumberFormat="1" applyFont="1" applyFill="1" applyBorder="1" applyAlignment="1" applyProtection="1">
      <alignment horizontal="center" vertical="center"/>
      <protection locked="0"/>
    </xf>
    <xf numFmtId="49" fontId="3" fillId="7" borderId="60" xfId="0" applyNumberFormat="1" applyFont="1" applyFill="1" applyBorder="1" applyAlignment="1" applyProtection="1">
      <alignment horizontal="center" vertical="center"/>
      <protection locked="0"/>
    </xf>
    <xf numFmtId="49" fontId="3" fillId="7" borderId="59" xfId="0" applyNumberFormat="1" applyFont="1" applyFill="1" applyBorder="1" applyAlignment="1" applyProtection="1">
      <alignment horizontal="center" vertical="center"/>
      <protection locked="0"/>
    </xf>
    <xf numFmtId="49" fontId="13" fillId="9" borderId="42" xfId="0" applyNumberFormat="1" applyFont="1" applyFill="1" applyBorder="1" applyAlignment="1">
      <alignment horizontal="left" vertical="center" indent="1" shrinkToFit="1"/>
    </xf>
    <xf numFmtId="0" fontId="13" fillId="0" borderId="0" xfId="0" applyFont="1" applyAlignment="1">
      <alignment horizontal="center"/>
    </xf>
    <xf numFmtId="0" fontId="3" fillId="4" borderId="87" xfId="0" applyFont="1" applyFill="1" applyBorder="1" applyAlignment="1" applyProtection="1">
      <alignment horizontal="left" vertical="center" indent="1"/>
      <protection locked="0"/>
    </xf>
    <xf numFmtId="0" fontId="30" fillId="11" borderId="0" xfId="0" applyFont="1" applyFill="1" applyAlignment="1">
      <alignment horizontal="center" vertical="center"/>
    </xf>
    <xf numFmtId="49" fontId="30" fillId="11" borderId="0" xfId="0" applyNumberFormat="1" applyFont="1" applyFill="1" applyAlignment="1">
      <alignment horizontal="center" vertical="center"/>
    </xf>
    <xf numFmtId="49" fontId="13" fillId="0" borderId="0" xfId="0" applyNumberFormat="1" applyFont="1">
      <alignment vertical="center"/>
    </xf>
    <xf numFmtId="0" fontId="21" fillId="9" borderId="42" xfId="0" applyFont="1" applyFill="1" applyBorder="1" applyAlignment="1">
      <alignment horizontal="center" vertical="center"/>
    </xf>
    <xf numFmtId="0" fontId="2" fillId="7" borderId="0" xfId="0" applyFont="1" applyFill="1" applyAlignment="1">
      <alignment horizontal="left" vertical="center" indent="1"/>
    </xf>
    <xf numFmtId="0" fontId="2" fillId="7" borderId="17" xfId="0" applyFont="1" applyFill="1" applyBorder="1" applyAlignment="1">
      <alignment horizontal="right" vertical="center" indent="1"/>
    </xf>
    <xf numFmtId="0" fontId="2" fillId="7" borderId="61" xfId="0" applyFont="1" applyFill="1" applyBorder="1" applyAlignment="1">
      <alignment horizontal="right" vertical="center" indent="1"/>
    </xf>
    <xf numFmtId="0" fontId="2" fillId="7" borderId="53" xfId="0" applyFont="1" applyFill="1" applyBorder="1" applyAlignment="1">
      <alignment horizontal="right" vertical="center" indent="1"/>
    </xf>
    <xf numFmtId="0" fontId="2" fillId="7" borderId="0" xfId="0" applyFont="1" applyFill="1" applyAlignment="1">
      <alignment horizontal="right" vertical="center" indent="1"/>
    </xf>
    <xf numFmtId="0" fontId="2" fillId="7" borderId="22" xfId="0" applyFont="1" applyFill="1" applyBorder="1" applyAlignment="1">
      <alignment horizontal="right" vertical="center" indent="1"/>
    </xf>
    <xf numFmtId="49" fontId="2" fillId="7" borderId="17" xfId="0" applyNumberFormat="1" applyFont="1" applyFill="1" applyBorder="1" applyAlignment="1">
      <alignment horizontal="center" vertical="center"/>
    </xf>
    <xf numFmtId="0" fontId="2" fillId="7" borderId="25" xfId="0" applyFont="1" applyFill="1" applyBorder="1" applyAlignment="1">
      <alignment horizontal="right" vertical="center" indent="1"/>
    </xf>
    <xf numFmtId="0" fontId="2" fillId="7" borderId="0" xfId="0" applyFont="1" applyFill="1">
      <alignment vertical="center"/>
    </xf>
    <xf numFmtId="0" fontId="25" fillId="7" borderId="0" xfId="1" applyFont="1" applyFill="1" applyAlignment="1">
      <alignment horizontal="left" vertical="center" indent="1"/>
    </xf>
    <xf numFmtId="0" fontId="13" fillId="7" borderId="26" xfId="0" applyFont="1" applyFill="1" applyBorder="1" applyAlignment="1">
      <alignment horizontal="left" vertical="center" indent="1"/>
    </xf>
    <xf numFmtId="0" fontId="2" fillId="7" borderId="22" xfId="0" applyFont="1" applyFill="1" applyBorder="1">
      <alignment vertical="center"/>
    </xf>
    <xf numFmtId="0" fontId="2" fillId="2" borderId="25" xfId="0" applyFont="1" applyFill="1" applyBorder="1">
      <alignment vertical="center"/>
    </xf>
    <xf numFmtId="49" fontId="3" fillId="4" borderId="88" xfId="0" applyNumberFormat="1" applyFont="1" applyFill="1" applyBorder="1" applyAlignment="1" applyProtection="1">
      <alignment horizontal="center" vertical="center"/>
      <protection locked="0"/>
    </xf>
    <xf numFmtId="49" fontId="3" fillId="4" borderId="101" xfId="0" applyNumberFormat="1" applyFont="1" applyFill="1" applyBorder="1" applyAlignment="1" applyProtection="1">
      <alignment horizontal="center" vertical="center"/>
      <protection locked="0"/>
    </xf>
    <xf numFmtId="49" fontId="3" fillId="4" borderId="102" xfId="0" applyNumberFormat="1" applyFont="1" applyFill="1" applyBorder="1" applyAlignment="1" applyProtection="1">
      <alignment horizontal="center" vertical="center"/>
      <protection locked="0"/>
    </xf>
    <xf numFmtId="0" fontId="21" fillId="0" borderId="0" xfId="0" applyFont="1">
      <alignment vertical="center"/>
    </xf>
    <xf numFmtId="49" fontId="2" fillId="2" borderId="24" xfId="0" applyNumberFormat="1" applyFont="1" applyFill="1" applyBorder="1" applyAlignment="1">
      <alignment horizontal="center" vertical="center"/>
    </xf>
    <xf numFmtId="49" fontId="2" fillId="2" borderId="47" xfId="0" applyNumberFormat="1" applyFont="1" applyFill="1" applyBorder="1" applyAlignment="1">
      <alignment horizontal="center" vertical="center"/>
    </xf>
    <xf numFmtId="49" fontId="2" fillId="2" borderId="32" xfId="0" applyNumberFormat="1" applyFont="1" applyFill="1" applyBorder="1" applyAlignment="1">
      <alignment horizontal="center" vertical="center"/>
    </xf>
    <xf numFmtId="49" fontId="2" fillId="0" borderId="17" xfId="0" applyNumberFormat="1" applyFont="1" applyBorder="1" applyAlignment="1">
      <alignment horizontal="left" vertical="center" indent="1"/>
    </xf>
    <xf numFmtId="49" fontId="2" fillId="0" borderId="32" xfId="0" applyNumberFormat="1" applyFont="1" applyBorder="1" applyAlignment="1">
      <alignment horizontal="left" vertical="center" indent="1"/>
    </xf>
    <xf numFmtId="49" fontId="13" fillId="0" borderId="51" xfId="0" applyNumberFormat="1" applyFont="1" applyBorder="1" applyAlignment="1">
      <alignment horizontal="left" vertical="center" indent="1"/>
    </xf>
    <xf numFmtId="49" fontId="13" fillId="0" borderId="52" xfId="0" applyNumberFormat="1" applyFont="1" applyBorder="1" applyAlignment="1">
      <alignment horizontal="left" vertical="center" indent="1"/>
    </xf>
    <xf numFmtId="49" fontId="2" fillId="0" borderId="53" xfId="0" applyNumberFormat="1" applyFont="1" applyBorder="1" applyAlignment="1">
      <alignment horizontal="left" vertical="center" indent="1"/>
    </xf>
    <xf numFmtId="49" fontId="2" fillId="0" borderId="39"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32"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13" fillId="0" borderId="63" xfId="0" applyNumberFormat="1" applyFont="1" applyBorder="1" applyAlignment="1">
      <alignment horizontal="left" vertical="center" indent="1"/>
    </xf>
    <xf numFmtId="49" fontId="2" fillId="0" borderId="41"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wrapText="1"/>
    </xf>
    <xf numFmtId="49" fontId="2" fillId="2" borderId="43" xfId="0" applyNumberFormat="1" applyFont="1" applyFill="1" applyBorder="1" applyAlignment="1">
      <alignment horizontal="center" vertical="center"/>
    </xf>
    <xf numFmtId="49" fontId="2" fillId="2" borderId="54" xfId="0" applyNumberFormat="1" applyFont="1" applyFill="1" applyBorder="1" applyAlignment="1">
      <alignment horizontal="center" vertical="center"/>
    </xf>
    <xf numFmtId="49" fontId="2" fillId="2" borderId="122" xfId="0" applyNumberFormat="1" applyFont="1" applyFill="1" applyBorder="1" applyAlignment="1">
      <alignment horizontal="center" vertical="center"/>
    </xf>
    <xf numFmtId="49" fontId="2" fillId="0" borderId="25" xfId="0" applyNumberFormat="1" applyFont="1" applyBorder="1" applyAlignment="1">
      <alignment horizontal="center" vertical="center"/>
    </xf>
    <xf numFmtId="49" fontId="2" fillId="0" borderId="26" xfId="0" applyNumberFormat="1" applyFont="1" applyBorder="1" applyAlignment="1">
      <alignment horizontal="left" vertical="center" wrapText="1" indent="1"/>
    </xf>
    <xf numFmtId="49" fontId="2" fillId="0" borderId="17" xfId="0" applyNumberFormat="1" applyFont="1" applyBorder="1" applyAlignment="1">
      <alignment horizontal="center" vertical="center"/>
    </xf>
    <xf numFmtId="49" fontId="2" fillId="0" borderId="32" xfId="0" applyNumberFormat="1" applyFont="1" applyBorder="1" applyAlignment="1">
      <alignment horizontal="left" vertical="center" wrapText="1" indent="1"/>
    </xf>
    <xf numFmtId="49" fontId="2" fillId="0" borderId="25" xfId="0" applyNumberFormat="1" applyFont="1" applyBorder="1" applyAlignment="1">
      <alignment horizontal="left" vertical="center" wrapText="1" indent="1"/>
    </xf>
    <xf numFmtId="49" fontId="2" fillId="0" borderId="19" xfId="0" applyNumberFormat="1" applyFont="1" applyBorder="1">
      <alignment vertical="center"/>
    </xf>
    <xf numFmtId="49" fontId="2" fillId="0" borderId="22" xfId="0" applyNumberFormat="1" applyFont="1" applyBorder="1" applyAlignment="1">
      <alignment horizontal="center" vertical="center"/>
    </xf>
    <xf numFmtId="49" fontId="2" fillId="0" borderId="27" xfId="0" applyNumberFormat="1" applyFont="1" applyBorder="1" applyAlignment="1">
      <alignment horizontal="left" vertical="center" wrapText="1" indent="1"/>
    </xf>
    <xf numFmtId="49" fontId="2" fillId="0" borderId="22" xfId="0" applyNumberFormat="1" applyFont="1" applyBorder="1" applyAlignment="1">
      <alignment horizontal="left" vertical="center" wrapText="1" indent="1"/>
    </xf>
    <xf numFmtId="49" fontId="2" fillId="0" borderId="121" xfId="0" applyNumberFormat="1" applyFont="1" applyBorder="1" applyAlignment="1">
      <alignment horizontal="center" vertical="center"/>
    </xf>
    <xf numFmtId="49" fontId="2" fillId="0" borderId="120" xfId="0" applyNumberFormat="1" applyFont="1" applyBorder="1">
      <alignment vertical="center"/>
    </xf>
    <xf numFmtId="49" fontId="2" fillId="0" borderId="10" xfId="0" applyNumberFormat="1" applyFont="1" applyBorder="1">
      <alignment vertical="center"/>
    </xf>
    <xf numFmtId="49" fontId="2" fillId="0" borderId="11" xfId="0" applyNumberFormat="1" applyFont="1" applyBorder="1">
      <alignment vertical="center"/>
    </xf>
    <xf numFmtId="49" fontId="2" fillId="2" borderId="119" xfId="0" applyNumberFormat="1" applyFont="1" applyFill="1" applyBorder="1" applyAlignment="1">
      <alignment horizontal="center" vertical="center"/>
    </xf>
    <xf numFmtId="49" fontId="2" fillId="0" borderId="25" xfId="0" applyNumberFormat="1" applyFont="1" applyBorder="1" applyAlignment="1">
      <alignment horizontal="left" vertical="center" indent="1"/>
    </xf>
    <xf numFmtId="49" fontId="2" fillId="0" borderId="26" xfId="0" applyNumberFormat="1" applyFont="1" applyBorder="1" applyAlignment="1">
      <alignment horizontal="left" vertical="center" indent="1"/>
    </xf>
    <xf numFmtId="49" fontId="2" fillId="0" borderId="22" xfId="0" applyNumberFormat="1" applyFont="1" applyBorder="1" applyAlignment="1">
      <alignment horizontal="left" vertical="center" indent="1"/>
    </xf>
    <xf numFmtId="49" fontId="2" fillId="0" borderId="78" xfId="0" applyNumberFormat="1" applyFont="1" applyBorder="1" applyAlignment="1">
      <alignment horizontal="center" vertical="center"/>
    </xf>
    <xf numFmtId="49" fontId="2" fillId="2" borderId="42" xfId="0" applyNumberFormat="1" applyFont="1" applyFill="1" applyBorder="1" applyAlignment="1">
      <alignment horizontal="center" vertical="center"/>
    </xf>
    <xf numFmtId="0" fontId="3" fillId="4" borderId="64" xfId="0" applyFont="1" applyFill="1" applyBorder="1" applyAlignment="1" applyProtection="1">
      <alignment horizontal="left" vertical="center" indent="1"/>
      <protection locked="0"/>
    </xf>
    <xf numFmtId="0" fontId="3" fillId="4" borderId="65" xfId="0" applyFont="1" applyFill="1" applyBorder="1" applyAlignment="1" applyProtection="1">
      <alignment horizontal="left" vertical="center" indent="1"/>
      <protection locked="0"/>
    </xf>
    <xf numFmtId="0" fontId="3" fillId="4" borderId="87" xfId="0" applyFont="1" applyFill="1" applyBorder="1" applyAlignment="1" applyProtection="1">
      <alignment horizontal="left" vertical="center" indent="1"/>
      <protection locked="0"/>
    </xf>
    <xf numFmtId="0" fontId="2" fillId="7" borderId="16"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9" xfId="0" applyFont="1" applyFill="1" applyBorder="1" applyAlignment="1">
      <alignment horizontal="center" vertical="center"/>
    </xf>
    <xf numFmtId="49" fontId="3" fillId="7" borderId="78" xfId="0" applyNumberFormat="1" applyFont="1" applyFill="1" applyBorder="1" applyAlignment="1" applyProtection="1">
      <alignment horizontal="left" vertical="center" indent="1"/>
      <protection locked="0"/>
    </xf>
    <xf numFmtId="49" fontId="3" fillId="7" borderId="25" xfId="0" applyNumberFormat="1" applyFont="1" applyFill="1" applyBorder="1" applyAlignment="1" applyProtection="1">
      <alignment horizontal="left" vertical="center" indent="1"/>
      <protection locked="0"/>
    </xf>
    <xf numFmtId="49" fontId="3" fillId="7" borderId="79" xfId="0" applyNumberFormat="1" applyFont="1" applyFill="1" applyBorder="1" applyAlignment="1" applyProtection="1">
      <alignment horizontal="left" vertical="center" indent="1"/>
      <protection locked="0"/>
    </xf>
    <xf numFmtId="0" fontId="2" fillId="7" borderId="25" xfId="0" applyFont="1" applyFill="1" applyBorder="1" applyAlignment="1">
      <alignment horizontal="left" vertical="center" indent="1"/>
    </xf>
    <xf numFmtId="0" fontId="2" fillId="7" borderId="26" xfId="0" applyFont="1" applyFill="1" applyBorder="1" applyAlignment="1">
      <alignment horizontal="left" vertical="center" indent="1"/>
    </xf>
    <xf numFmtId="49" fontId="3" fillId="7" borderId="82" xfId="0" applyNumberFormat="1" applyFont="1" applyFill="1" applyBorder="1" applyAlignment="1" applyProtection="1">
      <alignment horizontal="left" vertical="center" indent="1"/>
      <protection locked="0"/>
    </xf>
    <xf numFmtId="49" fontId="3" fillId="7" borderId="83" xfId="0" applyNumberFormat="1" applyFont="1" applyFill="1" applyBorder="1" applyAlignment="1" applyProtection="1">
      <alignment horizontal="left" vertical="center" indent="1"/>
      <protection locked="0"/>
    </xf>
    <xf numFmtId="49" fontId="3" fillId="7" borderId="84" xfId="0" applyNumberFormat="1" applyFont="1" applyFill="1" applyBorder="1" applyAlignment="1" applyProtection="1">
      <alignment horizontal="left" vertical="center" indent="1"/>
      <protection locked="0"/>
    </xf>
    <xf numFmtId="0" fontId="2" fillId="7" borderId="10" xfId="0" applyFont="1" applyFill="1" applyBorder="1" applyAlignment="1">
      <alignment horizontal="left" vertical="center" indent="1"/>
    </xf>
    <xf numFmtId="0" fontId="2" fillId="7" borderId="11" xfId="0" applyFont="1" applyFill="1" applyBorder="1" applyAlignment="1">
      <alignment horizontal="left" vertical="center" indent="1"/>
    </xf>
    <xf numFmtId="0" fontId="2" fillId="7" borderId="17" xfId="0" applyFont="1" applyFill="1" applyBorder="1" applyAlignment="1">
      <alignment horizontal="center" vertical="center" wrapText="1"/>
    </xf>
    <xf numFmtId="0" fontId="2" fillId="7" borderId="32" xfId="0" applyFont="1" applyFill="1" applyBorder="1" applyAlignment="1">
      <alignment horizontal="center" vertical="center" wrapText="1"/>
    </xf>
    <xf numFmtId="0" fontId="2" fillId="7" borderId="51" xfId="0" applyFont="1" applyFill="1" applyBorder="1" applyAlignment="1">
      <alignment horizontal="center" vertical="center" wrapText="1"/>
    </xf>
    <xf numFmtId="0" fontId="2" fillId="7" borderId="52" xfId="0" applyFont="1" applyFill="1" applyBorder="1" applyAlignment="1">
      <alignment horizontal="center" vertical="center" wrapText="1"/>
    </xf>
    <xf numFmtId="0" fontId="2" fillId="7" borderId="43" xfId="0" applyFont="1" applyFill="1" applyBorder="1" applyAlignment="1">
      <alignment horizontal="center" vertical="center"/>
    </xf>
    <xf numFmtId="0" fontId="2" fillId="7" borderId="44" xfId="0" applyFont="1" applyFill="1" applyBorder="1" applyAlignment="1">
      <alignment horizontal="center" vertical="center"/>
    </xf>
    <xf numFmtId="0" fontId="2" fillId="7" borderId="46" xfId="0" applyFont="1" applyFill="1" applyBorder="1" applyAlignment="1">
      <alignment horizontal="center" vertical="center"/>
    </xf>
    <xf numFmtId="49" fontId="3" fillId="7" borderId="106" xfId="0" applyNumberFormat="1" applyFont="1" applyFill="1" applyBorder="1" applyAlignment="1" applyProtection="1">
      <alignment horizontal="left" vertical="center" indent="1"/>
      <protection locked="0"/>
    </xf>
    <xf numFmtId="49" fontId="3" fillId="7" borderId="107" xfId="0" applyNumberFormat="1" applyFont="1" applyFill="1" applyBorder="1" applyAlignment="1" applyProtection="1">
      <alignment horizontal="left" vertical="center" indent="1"/>
      <protection locked="0"/>
    </xf>
    <xf numFmtId="49" fontId="3" fillId="7" borderId="108" xfId="0" applyNumberFormat="1" applyFont="1" applyFill="1" applyBorder="1" applyAlignment="1" applyProtection="1">
      <alignment horizontal="left" vertical="center" indent="1"/>
      <protection locked="0"/>
    </xf>
    <xf numFmtId="0" fontId="2" fillId="7" borderId="22" xfId="0" applyFont="1" applyFill="1" applyBorder="1" applyAlignment="1">
      <alignment horizontal="left" vertical="center" indent="1"/>
    </xf>
    <xf numFmtId="0" fontId="2" fillId="7" borderId="27" xfId="0" applyFont="1" applyFill="1" applyBorder="1" applyAlignment="1">
      <alignment horizontal="left" vertical="center" indent="1"/>
    </xf>
    <xf numFmtId="49" fontId="3" fillId="4" borderId="89" xfId="0" applyNumberFormat="1" applyFont="1" applyFill="1" applyBorder="1" applyAlignment="1" applyProtection="1">
      <alignment horizontal="left" vertical="center" indent="1"/>
      <protection locked="0"/>
    </xf>
    <xf numFmtId="49" fontId="3" fillId="4" borderId="71" xfId="0" applyNumberFormat="1" applyFont="1" applyFill="1" applyBorder="1" applyAlignment="1" applyProtection="1">
      <alignment horizontal="left" vertical="center" indent="1"/>
      <protection locked="0"/>
    </xf>
    <xf numFmtId="49" fontId="3" fillId="4" borderId="72" xfId="0" applyNumberFormat="1" applyFont="1" applyFill="1" applyBorder="1" applyAlignment="1" applyProtection="1">
      <alignment horizontal="left" vertical="center" indent="1"/>
      <protection locked="0"/>
    </xf>
    <xf numFmtId="49" fontId="2" fillId="7" borderId="47" xfId="0" applyNumberFormat="1" applyFont="1" applyFill="1" applyBorder="1" applyAlignment="1">
      <alignment horizontal="center" vertical="center"/>
    </xf>
    <xf numFmtId="49" fontId="2" fillId="7" borderId="54" xfId="0" applyNumberFormat="1" applyFont="1" applyFill="1" applyBorder="1" applyAlignment="1">
      <alignment horizontal="center" vertical="center"/>
    </xf>
    <xf numFmtId="49" fontId="2" fillId="7" borderId="18" xfId="0" applyNumberFormat="1" applyFont="1" applyFill="1" applyBorder="1" applyAlignment="1">
      <alignment horizontal="center" vertical="center"/>
    </xf>
    <xf numFmtId="38" fontId="3" fillId="0" borderId="70" xfId="2" applyNumberFormat="1" applyFont="1" applyFill="1" applyBorder="1" applyAlignment="1" applyProtection="1">
      <alignment horizontal="left" vertical="center" indent="1"/>
      <protection locked="0"/>
    </xf>
    <xf numFmtId="38" fontId="3" fillId="0" borderId="71" xfId="2" applyNumberFormat="1" applyFont="1" applyFill="1" applyBorder="1" applyAlignment="1" applyProtection="1">
      <alignment horizontal="left" vertical="center" indent="1"/>
      <protection locked="0"/>
    </xf>
    <xf numFmtId="38" fontId="3" fillId="0" borderId="72" xfId="2" applyNumberFormat="1" applyFont="1" applyFill="1" applyBorder="1" applyAlignment="1" applyProtection="1">
      <alignment horizontal="left" vertical="center" indent="1"/>
      <protection locked="0"/>
    </xf>
    <xf numFmtId="49" fontId="2" fillId="7" borderId="17" xfId="0" applyNumberFormat="1" applyFont="1" applyFill="1" applyBorder="1" applyAlignment="1">
      <alignment horizontal="center" vertical="center"/>
    </xf>
    <xf numFmtId="0" fontId="2" fillId="7" borderId="18" xfId="0" applyFont="1" applyFill="1" applyBorder="1" applyAlignment="1">
      <alignment horizontal="left" vertical="center" indent="1"/>
    </xf>
    <xf numFmtId="0" fontId="2" fillId="7" borderId="19" xfId="0" applyFont="1" applyFill="1" applyBorder="1" applyAlignment="1">
      <alignment horizontal="left" vertical="center" indent="1"/>
    </xf>
    <xf numFmtId="0" fontId="16" fillId="8" borderId="24" xfId="0" applyFont="1" applyFill="1" applyBorder="1" applyAlignment="1">
      <alignment horizontal="left" vertical="center" indent="1"/>
    </xf>
    <xf numFmtId="0" fontId="16" fillId="8" borderId="38" xfId="0" applyFont="1" applyFill="1" applyBorder="1" applyAlignment="1">
      <alignment horizontal="left" vertical="center" indent="1"/>
    </xf>
    <xf numFmtId="0" fontId="17" fillId="8" borderId="25" xfId="0" applyFont="1" applyFill="1" applyBorder="1" applyAlignment="1">
      <alignment horizontal="left" vertical="center" indent="1"/>
    </xf>
    <xf numFmtId="0" fontId="17" fillId="8" borderId="1" xfId="0" applyFont="1" applyFill="1" applyBorder="1" applyAlignment="1">
      <alignment horizontal="left" vertical="center" indent="1"/>
    </xf>
    <xf numFmtId="0" fontId="16" fillId="7" borderId="112" xfId="0" applyFont="1" applyFill="1" applyBorder="1" applyAlignment="1" applyProtection="1">
      <alignment horizontal="center" vertical="center"/>
      <protection locked="0"/>
    </xf>
    <xf numFmtId="0" fontId="16" fillId="7" borderId="113" xfId="0" applyFont="1" applyFill="1" applyBorder="1" applyAlignment="1" applyProtection="1">
      <alignment horizontal="center" vertical="center"/>
      <protection locked="0"/>
    </xf>
    <xf numFmtId="0" fontId="16" fillId="7" borderId="114" xfId="0" applyFont="1" applyFill="1" applyBorder="1" applyAlignment="1" applyProtection="1">
      <alignment horizontal="center" vertical="center"/>
      <protection locked="0"/>
    </xf>
    <xf numFmtId="49" fontId="3" fillId="7" borderId="74" xfId="0" applyNumberFormat="1" applyFont="1" applyFill="1" applyBorder="1" applyAlignment="1" applyProtection="1">
      <alignment horizontal="left" vertical="center" indent="1"/>
      <protection locked="0"/>
    </xf>
    <xf numFmtId="49" fontId="3" fillId="7" borderId="53" xfId="0" applyNumberFormat="1" applyFont="1" applyFill="1" applyBorder="1" applyAlignment="1" applyProtection="1">
      <alignment horizontal="left" vertical="center" indent="1"/>
      <protection locked="0"/>
    </xf>
    <xf numFmtId="49" fontId="3" fillId="7" borderId="75" xfId="0" applyNumberFormat="1" applyFont="1" applyFill="1" applyBorder="1" applyAlignment="1" applyProtection="1">
      <alignment horizontal="left" vertical="center" indent="1"/>
      <protection locked="0"/>
    </xf>
    <xf numFmtId="49" fontId="3" fillId="7" borderId="76" xfId="0" applyNumberFormat="1" applyFont="1" applyFill="1" applyBorder="1" applyAlignment="1" applyProtection="1">
      <alignment horizontal="left" vertical="center" indent="1"/>
      <protection locked="0"/>
    </xf>
    <xf numFmtId="49" fontId="3" fillId="7" borderId="51" xfId="0" applyNumberFormat="1" applyFont="1" applyFill="1" applyBorder="1" applyAlignment="1" applyProtection="1">
      <alignment horizontal="left" vertical="center" indent="1"/>
      <protection locked="0"/>
    </xf>
    <xf numFmtId="49" fontId="3" fillId="7" borderId="77" xfId="0" applyNumberFormat="1" applyFont="1" applyFill="1" applyBorder="1" applyAlignment="1" applyProtection="1">
      <alignment horizontal="left" vertical="center" indent="1"/>
      <protection locked="0"/>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2" fillId="7" borderId="0" xfId="0" applyFont="1" applyFill="1" applyAlignment="1">
      <alignment horizontal="center" vertical="center"/>
    </xf>
    <xf numFmtId="49" fontId="12" fillId="2" borderId="17" xfId="0" applyNumberFormat="1" applyFont="1" applyFill="1" applyBorder="1" applyAlignment="1">
      <alignment horizontal="center" vertical="center"/>
    </xf>
    <xf numFmtId="49" fontId="12" fillId="2" borderId="29" xfId="0" applyNumberFormat="1" applyFont="1" applyFill="1" applyBorder="1" applyAlignment="1">
      <alignment horizontal="center" vertical="center"/>
    </xf>
    <xf numFmtId="0" fontId="2" fillId="2" borderId="37" xfId="0" applyFont="1" applyFill="1" applyBorder="1" applyAlignment="1">
      <alignment horizontal="center" vertical="center"/>
    </xf>
    <xf numFmtId="0" fontId="2" fillId="2" borderId="26"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9" xfId="0" applyFont="1" applyFill="1" applyBorder="1" applyAlignment="1">
      <alignment horizontal="center" vertical="center"/>
    </xf>
    <xf numFmtId="0" fontId="3" fillId="2" borderId="28" xfId="0" applyFont="1" applyFill="1" applyBorder="1" applyAlignment="1" applyProtection="1">
      <alignment horizontal="left" vertical="center" indent="1"/>
      <protection locked="0"/>
    </xf>
    <xf numFmtId="0" fontId="3" fillId="2" borderId="17" xfId="0" applyFont="1" applyFill="1" applyBorder="1" applyAlignment="1" applyProtection="1">
      <alignment horizontal="left" vertical="center" indent="1"/>
      <protection locked="0"/>
    </xf>
    <xf numFmtId="0" fontId="3" fillId="2" borderId="29" xfId="0" applyFont="1" applyFill="1" applyBorder="1" applyAlignment="1" applyProtection="1">
      <alignment horizontal="left" vertical="center" indent="1"/>
      <protection locked="0"/>
    </xf>
    <xf numFmtId="0" fontId="2" fillId="2" borderId="25" xfId="0" applyFont="1" applyFill="1" applyBorder="1" applyAlignment="1">
      <alignment horizontal="left" vertical="center" indent="1"/>
    </xf>
    <xf numFmtId="0" fontId="2" fillId="2" borderId="26" xfId="0" applyFont="1" applyFill="1" applyBorder="1" applyAlignment="1">
      <alignment horizontal="left" vertical="center" indent="1"/>
    </xf>
    <xf numFmtId="49" fontId="3" fillId="0" borderId="103" xfId="0" applyNumberFormat="1" applyFont="1" applyBorder="1" applyAlignment="1" applyProtection="1">
      <alignment horizontal="left" vertical="center" indent="1"/>
      <protection locked="0"/>
    </xf>
    <xf numFmtId="49" fontId="3" fillId="0" borderId="104" xfId="0" applyNumberFormat="1" applyFont="1" applyBorder="1" applyAlignment="1" applyProtection="1">
      <alignment horizontal="left" vertical="center" indent="1"/>
      <protection locked="0"/>
    </xf>
    <xf numFmtId="49" fontId="3" fillId="0" borderId="105" xfId="0" applyNumberFormat="1" applyFont="1" applyBorder="1" applyAlignment="1" applyProtection="1">
      <alignment horizontal="left" vertical="center" indent="1"/>
      <protection locked="0"/>
    </xf>
    <xf numFmtId="0" fontId="2" fillId="8" borderId="17" xfId="0" applyFont="1" applyFill="1" applyBorder="1" applyAlignment="1">
      <alignment horizontal="left" vertical="center" indent="1"/>
    </xf>
    <xf numFmtId="0" fontId="2" fillId="8" borderId="32" xfId="0" applyFont="1" applyFill="1" applyBorder="1" applyAlignment="1">
      <alignment horizontal="left" vertical="center" indent="1"/>
    </xf>
    <xf numFmtId="49" fontId="3" fillId="4" borderId="70" xfId="0" applyNumberFormat="1" applyFont="1" applyFill="1" applyBorder="1" applyAlignment="1" applyProtection="1">
      <alignment horizontal="left" vertical="center" indent="1"/>
      <protection locked="0"/>
    </xf>
    <xf numFmtId="49" fontId="3" fillId="4" borderId="92" xfId="0" applyNumberFormat="1" applyFont="1" applyFill="1" applyBorder="1" applyAlignment="1" applyProtection="1">
      <alignment horizontal="left" vertical="center" indent="1"/>
      <protection locked="0"/>
    </xf>
    <xf numFmtId="49" fontId="3" fillId="4" borderId="19" xfId="0" applyNumberFormat="1" applyFont="1" applyFill="1" applyBorder="1" applyAlignment="1" applyProtection="1">
      <alignment horizontal="left" vertical="center" indent="1"/>
      <protection locked="0"/>
    </xf>
    <xf numFmtId="49" fontId="3" fillId="4" borderId="93" xfId="0" applyNumberFormat="1" applyFont="1" applyFill="1" applyBorder="1" applyAlignment="1" applyProtection="1">
      <alignment horizontal="left" vertical="center" indent="1"/>
      <protection locked="0"/>
    </xf>
    <xf numFmtId="49" fontId="3" fillId="7" borderId="36" xfId="0" applyNumberFormat="1" applyFont="1" applyFill="1" applyBorder="1" applyAlignment="1" applyProtection="1">
      <alignment horizontal="left" vertical="center" indent="1"/>
      <protection locked="0"/>
    </xf>
    <xf numFmtId="0" fontId="2" fillId="2" borderId="24" xfId="0" applyFont="1" applyFill="1" applyBorder="1" applyAlignment="1">
      <alignment horizontal="center" vertical="center" wrapText="1"/>
    </xf>
    <xf numFmtId="0" fontId="2" fillId="2" borderId="3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7" xfId="0" applyFont="1" applyFill="1" applyBorder="1" applyAlignment="1">
      <alignment horizontal="center" vertical="center"/>
    </xf>
    <xf numFmtId="176" fontId="3" fillId="0" borderId="64" xfId="0" applyNumberFormat="1" applyFont="1" applyBorder="1" applyAlignment="1" applyProtection="1">
      <alignment horizontal="center" vertical="center"/>
      <protection locked="0"/>
    </xf>
    <xf numFmtId="176" fontId="3" fillId="0" borderId="67" xfId="0" applyNumberFormat="1" applyFont="1" applyBorder="1" applyAlignment="1" applyProtection="1">
      <alignment horizontal="center" vertical="center"/>
      <protection locked="0"/>
    </xf>
    <xf numFmtId="0" fontId="2" fillId="8" borderId="18" xfId="0" applyFont="1" applyFill="1" applyBorder="1" applyAlignment="1">
      <alignment horizontal="left" vertical="center" indent="1"/>
    </xf>
    <xf numFmtId="0" fontId="2" fillId="8" borderId="29" xfId="0" applyFont="1" applyFill="1" applyBorder="1" applyAlignment="1">
      <alignment horizontal="left" vertical="center" indent="1"/>
    </xf>
    <xf numFmtId="0" fontId="2" fillId="8" borderId="24" xfId="0" applyFont="1" applyFill="1" applyBorder="1" applyAlignment="1">
      <alignment horizontal="left" vertical="center" indent="1"/>
    </xf>
    <xf numFmtId="0" fontId="2" fillId="8" borderId="38" xfId="0" applyFont="1" applyFill="1" applyBorder="1" applyAlignment="1">
      <alignment horizontal="left" vertical="center" indent="1"/>
    </xf>
    <xf numFmtId="0" fontId="2" fillId="8" borderId="23" xfId="0" applyFont="1" applyFill="1" applyBorder="1" applyAlignment="1">
      <alignment horizontal="left" vertical="center" indent="1"/>
    </xf>
    <xf numFmtId="0" fontId="2" fillId="8" borderId="31" xfId="0" applyFont="1" applyFill="1" applyBorder="1" applyAlignment="1">
      <alignment horizontal="left" vertical="center" indent="1"/>
    </xf>
    <xf numFmtId="0" fontId="2" fillId="2" borderId="33" xfId="0" applyFont="1" applyFill="1" applyBorder="1" applyAlignment="1">
      <alignment horizontal="center" vertical="center"/>
    </xf>
    <xf numFmtId="0" fontId="2" fillId="2" borderId="40" xfId="0" applyFont="1" applyFill="1" applyBorder="1" applyAlignment="1">
      <alignment horizontal="center" vertical="center"/>
    </xf>
    <xf numFmtId="0" fontId="6" fillId="8" borderId="25" xfId="0" applyFont="1" applyFill="1" applyBorder="1" applyAlignment="1">
      <alignment horizontal="left" vertical="center" indent="1"/>
    </xf>
    <xf numFmtId="0" fontId="6" fillId="8" borderId="1" xfId="0" applyFont="1" applyFill="1" applyBorder="1" applyAlignment="1">
      <alignment horizontal="left" vertical="center" indent="1"/>
    </xf>
    <xf numFmtId="0" fontId="2" fillId="2" borderId="18" xfId="0" applyFont="1" applyFill="1" applyBorder="1" applyAlignment="1">
      <alignment horizontal="center" vertical="center" wrapText="1"/>
    </xf>
    <xf numFmtId="0" fontId="2" fillId="7" borderId="1" xfId="0" applyFont="1" applyFill="1" applyBorder="1" applyAlignment="1">
      <alignment horizontal="left" vertical="center" wrapText="1" indent="1"/>
    </xf>
    <xf numFmtId="0" fontId="2" fillId="7" borderId="15" xfId="0" applyFont="1" applyFill="1" applyBorder="1" applyAlignment="1">
      <alignment horizontal="left" vertical="center" wrapText="1" indent="1"/>
    </xf>
    <xf numFmtId="0" fontId="2" fillId="7" borderId="25" xfId="0" applyFont="1" applyFill="1" applyBorder="1" applyAlignment="1">
      <alignment horizontal="left" vertical="center" wrapText="1" indent="1"/>
    </xf>
    <xf numFmtId="0" fontId="2" fillId="7" borderId="26" xfId="0" applyFont="1" applyFill="1" applyBorder="1" applyAlignment="1">
      <alignment horizontal="left" vertical="center" wrapText="1" inden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7" xfId="0" applyFont="1" applyFill="1" applyBorder="1" applyAlignment="1">
      <alignment horizontal="center" vertical="center"/>
    </xf>
    <xf numFmtId="0" fontId="7" fillId="6" borderId="49"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3" fillId="12" borderId="21" xfId="0" applyFont="1" applyFill="1" applyBorder="1" applyAlignment="1" applyProtection="1">
      <alignment horizontal="left" vertical="center" indent="1"/>
      <protection locked="0"/>
    </xf>
    <xf numFmtId="0" fontId="3" fillId="12" borderId="118" xfId="0" applyFont="1" applyFill="1" applyBorder="1" applyAlignment="1" applyProtection="1">
      <alignment horizontal="left" vertical="center" indent="1"/>
      <protection locked="0"/>
    </xf>
    <xf numFmtId="0" fontId="3" fillId="4" borderId="66" xfId="0" applyFont="1" applyFill="1" applyBorder="1" applyAlignment="1" applyProtection="1">
      <alignment horizontal="left" vertical="center" indent="1"/>
      <protection locked="0"/>
    </xf>
    <xf numFmtId="0" fontId="2" fillId="2" borderId="2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8" xfId="0" applyFont="1" applyFill="1" applyBorder="1" applyAlignment="1">
      <alignment horizontal="center" vertical="center" wrapText="1"/>
    </xf>
    <xf numFmtId="49" fontId="3" fillId="0" borderId="68" xfId="0" applyNumberFormat="1" applyFont="1" applyBorder="1" applyAlignment="1" applyProtection="1">
      <alignment horizontal="center" vertical="center"/>
      <protection locked="0"/>
    </xf>
    <xf numFmtId="49" fontId="3" fillId="0" borderId="65" xfId="0" applyNumberFormat="1" applyFont="1" applyBorder="1" applyAlignment="1" applyProtection="1">
      <alignment horizontal="center" vertical="center"/>
      <protection locked="0"/>
    </xf>
    <xf numFmtId="49" fontId="3" fillId="0" borderId="67" xfId="0" applyNumberFormat="1" applyFont="1" applyBorder="1" applyAlignment="1" applyProtection="1">
      <alignment horizontal="center" vertical="center"/>
      <protection locked="0"/>
    </xf>
    <xf numFmtId="0" fontId="2" fillId="2" borderId="25" xfId="0" applyFont="1" applyFill="1" applyBorder="1" applyAlignment="1">
      <alignment horizontal="center" vertical="center"/>
    </xf>
    <xf numFmtId="0" fontId="2" fillId="2" borderId="38" xfId="0" applyFont="1" applyFill="1" applyBorder="1" applyAlignment="1">
      <alignment horizontal="center" vertical="center"/>
    </xf>
    <xf numFmtId="0" fontId="16" fillId="8" borderId="17" xfId="0" applyFont="1" applyFill="1" applyBorder="1" applyAlignment="1">
      <alignment horizontal="left" vertical="center" indent="1"/>
    </xf>
    <xf numFmtId="0" fontId="16" fillId="8" borderId="32" xfId="0" applyFont="1" applyFill="1" applyBorder="1" applyAlignment="1">
      <alignment horizontal="left" vertical="center" indent="1"/>
    </xf>
    <xf numFmtId="49" fontId="3" fillId="0" borderId="115" xfId="0" applyNumberFormat="1" applyFont="1" applyBorder="1" applyAlignment="1" applyProtection="1">
      <alignment horizontal="left" vertical="center" indent="1"/>
      <protection locked="0"/>
    </xf>
    <xf numFmtId="49" fontId="3" fillId="0" borderId="116" xfId="0" applyNumberFormat="1" applyFont="1" applyBorder="1" applyAlignment="1" applyProtection="1">
      <alignment horizontal="left" vertical="center" indent="1"/>
      <protection locked="0"/>
    </xf>
    <xf numFmtId="49" fontId="3" fillId="0" borderId="117" xfId="0" applyNumberFormat="1" applyFont="1" applyBorder="1" applyAlignment="1" applyProtection="1">
      <alignment horizontal="left" vertical="center" indent="1"/>
      <protection locked="0"/>
    </xf>
    <xf numFmtId="0" fontId="3" fillId="8" borderId="28" xfId="0" applyFont="1" applyFill="1" applyBorder="1" applyAlignment="1">
      <alignment horizontal="left" vertical="center" indent="1"/>
    </xf>
    <xf numFmtId="0" fontId="3" fillId="8" borderId="17" xfId="0" applyFont="1" applyFill="1" applyBorder="1" applyAlignment="1">
      <alignment horizontal="left" vertical="center" indent="1"/>
    </xf>
    <xf numFmtId="0" fontId="3" fillId="8" borderId="29" xfId="0" applyFont="1" applyFill="1" applyBorder="1" applyAlignment="1">
      <alignment horizontal="left" vertical="center" indent="1"/>
    </xf>
    <xf numFmtId="0" fontId="2" fillId="2" borderId="43" xfId="0" applyFont="1" applyFill="1" applyBorder="1" applyAlignment="1">
      <alignment horizontal="center" vertical="center"/>
    </xf>
    <xf numFmtId="0" fontId="2" fillId="2" borderId="46" xfId="0" applyFont="1" applyFill="1" applyBorder="1" applyAlignment="1">
      <alignment horizontal="center" vertical="center"/>
    </xf>
    <xf numFmtId="0" fontId="2" fillId="7" borderId="0" xfId="0" applyFont="1" applyFill="1" applyAlignment="1">
      <alignment horizontal="left" vertical="center" indent="1"/>
    </xf>
    <xf numFmtId="0" fontId="2" fillId="7" borderId="8" xfId="0" applyFont="1" applyFill="1" applyBorder="1" applyAlignment="1">
      <alignment horizontal="left" vertical="center" indent="1"/>
    </xf>
    <xf numFmtId="0" fontId="19" fillId="10" borderId="109" xfId="0" applyFont="1" applyFill="1" applyBorder="1" applyAlignment="1">
      <alignment horizontal="left" vertical="center" indent="1"/>
    </xf>
    <xf numFmtId="0" fontId="19" fillId="10" borderId="110" xfId="0" applyFont="1" applyFill="1" applyBorder="1" applyAlignment="1">
      <alignment horizontal="left" vertical="center" indent="1"/>
    </xf>
    <xf numFmtId="0" fontId="19" fillId="10" borderId="111" xfId="0" applyFont="1" applyFill="1" applyBorder="1" applyAlignment="1">
      <alignment horizontal="left" vertical="center" indent="1"/>
    </xf>
    <xf numFmtId="49" fontId="3" fillId="7" borderId="94" xfId="0" applyNumberFormat="1" applyFont="1" applyFill="1" applyBorder="1" applyAlignment="1" applyProtection="1">
      <alignment horizontal="left" vertical="center" indent="1"/>
      <protection locked="0"/>
    </xf>
    <xf numFmtId="49" fontId="3" fillId="7" borderId="95" xfId="0" applyNumberFormat="1" applyFont="1" applyFill="1" applyBorder="1" applyAlignment="1" applyProtection="1">
      <alignment horizontal="left" vertical="center" indent="1"/>
      <protection locked="0"/>
    </xf>
    <xf numFmtId="49" fontId="3" fillId="7" borderId="96" xfId="0" applyNumberFormat="1" applyFont="1" applyFill="1" applyBorder="1" applyAlignment="1" applyProtection="1">
      <alignment horizontal="left" vertical="center" indent="1"/>
      <protection locked="0"/>
    </xf>
    <xf numFmtId="0" fontId="2" fillId="8" borderId="22" xfId="0" applyFont="1" applyFill="1" applyBorder="1" applyAlignment="1">
      <alignment horizontal="left" vertical="center" indent="1"/>
    </xf>
    <xf numFmtId="0" fontId="2" fillId="8" borderId="27" xfId="0" applyFont="1" applyFill="1" applyBorder="1" applyAlignment="1">
      <alignment horizontal="left" vertical="center" indent="1"/>
    </xf>
    <xf numFmtId="0" fontId="2" fillId="7" borderId="17" xfId="0" applyFont="1" applyFill="1" applyBorder="1" applyAlignment="1">
      <alignment horizontal="left" vertical="center" indent="1"/>
    </xf>
    <xf numFmtId="0" fontId="2" fillId="7" borderId="32" xfId="0" applyFont="1" applyFill="1" applyBorder="1" applyAlignment="1">
      <alignment horizontal="left" vertical="center" indent="1"/>
    </xf>
    <xf numFmtId="0" fontId="20" fillId="10" borderId="109" xfId="0" applyFont="1" applyFill="1" applyBorder="1" applyAlignment="1">
      <alignment horizontal="left" vertical="center" indent="1"/>
    </xf>
    <xf numFmtId="0" fontId="20" fillId="10" borderId="110" xfId="0" applyFont="1" applyFill="1" applyBorder="1" applyAlignment="1">
      <alignment horizontal="left" vertical="center" indent="1"/>
    </xf>
    <xf numFmtId="0" fontId="20" fillId="10" borderId="111" xfId="0" applyFont="1" applyFill="1" applyBorder="1" applyAlignment="1">
      <alignment horizontal="left" vertical="center" indent="1"/>
    </xf>
    <xf numFmtId="0" fontId="3" fillId="8" borderId="30" xfId="0" applyFont="1" applyFill="1" applyBorder="1" applyAlignment="1">
      <alignment horizontal="left" vertical="center" indent="1"/>
    </xf>
    <xf numFmtId="0" fontId="3" fillId="8" borderId="22" xfId="0" applyFont="1" applyFill="1" applyBorder="1" applyAlignment="1">
      <alignment horizontal="left" vertical="center" indent="1"/>
    </xf>
    <xf numFmtId="0" fontId="3" fillId="8" borderId="31" xfId="0" applyFont="1" applyFill="1" applyBorder="1" applyAlignment="1">
      <alignment horizontal="left" vertical="center" indent="1"/>
    </xf>
    <xf numFmtId="0" fontId="2" fillId="7" borderId="17" xfId="0" applyFont="1" applyFill="1" applyBorder="1" applyAlignment="1">
      <alignment horizontal="left" vertical="center" wrapText="1" indent="1"/>
    </xf>
    <xf numFmtId="0" fontId="2" fillId="7" borderId="32" xfId="0" applyFont="1" applyFill="1" applyBorder="1" applyAlignment="1">
      <alignment horizontal="left" vertical="center" wrapText="1" indent="1"/>
    </xf>
    <xf numFmtId="0" fontId="2" fillId="8" borderId="45" xfId="0" applyFont="1" applyFill="1" applyBorder="1" applyAlignment="1">
      <alignment horizontal="left" vertical="center" indent="1"/>
    </xf>
    <xf numFmtId="0" fontId="2" fillId="8" borderId="34" xfId="0" applyFont="1" applyFill="1" applyBorder="1" applyAlignment="1">
      <alignment horizontal="left" vertical="center" indent="1"/>
    </xf>
    <xf numFmtId="0" fontId="18" fillId="8" borderId="28" xfId="0" applyFont="1" applyFill="1" applyBorder="1" applyAlignment="1">
      <alignment horizontal="left" vertical="center" indent="1"/>
    </xf>
    <xf numFmtId="0" fontId="18" fillId="8" borderId="17" xfId="0" applyFont="1" applyFill="1" applyBorder="1" applyAlignment="1">
      <alignment horizontal="left" vertical="center" indent="1"/>
    </xf>
    <xf numFmtId="0" fontId="18" fillId="8" borderId="29" xfId="0" applyFont="1" applyFill="1" applyBorder="1" applyAlignment="1">
      <alignment horizontal="left" vertical="center" indent="1"/>
    </xf>
    <xf numFmtId="0" fontId="16" fillId="8" borderId="18" xfId="0" applyFont="1" applyFill="1" applyBorder="1" applyAlignment="1">
      <alignment horizontal="left" vertical="center" indent="1"/>
    </xf>
    <xf numFmtId="0" fontId="16" fillId="8" borderId="45" xfId="0" applyFont="1" applyFill="1" applyBorder="1" applyAlignment="1">
      <alignment horizontal="left" vertical="center" indent="1"/>
    </xf>
    <xf numFmtId="49" fontId="3" fillId="4" borderId="24" xfId="0" applyNumberFormat="1" applyFont="1" applyFill="1" applyBorder="1" applyAlignment="1" applyProtection="1">
      <alignment horizontal="left" vertical="center" indent="1"/>
      <protection locked="0"/>
    </xf>
    <xf numFmtId="49" fontId="3" fillId="4" borderId="79" xfId="0" applyNumberFormat="1" applyFont="1" applyFill="1" applyBorder="1" applyAlignment="1" applyProtection="1">
      <alignment horizontal="left" vertical="center" indent="1"/>
      <protection locked="0"/>
    </xf>
    <xf numFmtId="49" fontId="9" fillId="6" borderId="12" xfId="0" applyNumberFormat="1" applyFont="1" applyFill="1" applyBorder="1" applyAlignment="1">
      <alignment horizontal="center" vertical="center"/>
    </xf>
    <xf numFmtId="49" fontId="9" fillId="6" borderId="13" xfId="0" applyNumberFormat="1" applyFont="1" applyFill="1" applyBorder="1" applyAlignment="1">
      <alignment horizontal="center" vertical="center"/>
    </xf>
    <xf numFmtId="49" fontId="9" fillId="6" borderId="14" xfId="0" applyNumberFormat="1" applyFont="1" applyFill="1" applyBorder="1" applyAlignment="1">
      <alignment horizontal="center" vertical="center"/>
    </xf>
    <xf numFmtId="49" fontId="2" fillId="2" borderId="24" xfId="0" applyNumberFormat="1" applyFont="1" applyFill="1" applyBorder="1" applyAlignment="1">
      <alignment horizontal="center" vertical="center"/>
    </xf>
    <xf numFmtId="49" fontId="2" fillId="2" borderId="25" xfId="0" applyNumberFormat="1" applyFont="1" applyFill="1" applyBorder="1" applyAlignment="1">
      <alignment horizontal="center" vertical="center"/>
    </xf>
    <xf numFmtId="49" fontId="2" fillId="2" borderId="36" xfId="0" applyNumberFormat="1" applyFont="1" applyFill="1" applyBorder="1" applyAlignment="1">
      <alignment horizontal="center" vertical="center"/>
    </xf>
    <xf numFmtId="49" fontId="2" fillId="2" borderId="26" xfId="0" applyNumberFormat="1" applyFont="1" applyFill="1" applyBorder="1" applyAlignment="1">
      <alignment horizontal="center" vertical="center"/>
    </xf>
    <xf numFmtId="49" fontId="2" fillId="2" borderId="16" xfId="0" applyNumberFormat="1" applyFont="1" applyFill="1" applyBorder="1" applyAlignment="1">
      <alignment horizontal="center" vertical="center"/>
    </xf>
    <xf numFmtId="49" fontId="2" fillId="2" borderId="17" xfId="0" applyNumberFormat="1" applyFont="1" applyFill="1" applyBorder="1" applyAlignment="1">
      <alignment horizontal="center" vertical="center"/>
    </xf>
    <xf numFmtId="49" fontId="2" fillId="2" borderId="54" xfId="0" applyNumberFormat="1" applyFont="1" applyFill="1" applyBorder="1" applyAlignment="1">
      <alignment horizontal="center" vertical="center"/>
    </xf>
    <xf numFmtId="49" fontId="2" fillId="2" borderId="47" xfId="0" applyNumberFormat="1" applyFont="1" applyFill="1" applyBorder="1" applyAlignment="1">
      <alignment horizontal="center" vertical="center"/>
    </xf>
    <xf numFmtId="49" fontId="3" fillId="4" borderId="80" xfId="0" applyNumberFormat="1" applyFont="1" applyFill="1" applyBorder="1" applyAlignment="1" applyProtection="1">
      <alignment horizontal="left" vertical="center" indent="1"/>
      <protection locked="0"/>
    </xf>
    <xf numFmtId="49" fontId="3" fillId="4" borderId="81" xfId="0" applyNumberFormat="1" applyFont="1" applyFill="1" applyBorder="1" applyAlignment="1" applyProtection="1">
      <alignment horizontal="left" vertical="center" indent="1"/>
      <protection locked="0"/>
    </xf>
    <xf numFmtId="49" fontId="3" fillId="4" borderId="85" xfId="0" applyNumberFormat="1" applyFont="1" applyFill="1" applyBorder="1" applyAlignment="1" applyProtection="1">
      <alignment horizontal="left" vertical="center" indent="1"/>
      <protection locked="0"/>
    </xf>
    <xf numFmtId="49" fontId="3" fillId="4" borderId="86" xfId="0" applyNumberFormat="1" applyFont="1" applyFill="1" applyBorder="1" applyAlignment="1" applyProtection="1">
      <alignment horizontal="left" vertical="center" indent="1"/>
      <protection locked="0"/>
    </xf>
    <xf numFmtId="49" fontId="18" fillId="0" borderId="97" xfId="0" applyNumberFormat="1" applyFont="1" applyBorder="1" applyAlignment="1" applyProtection="1">
      <alignment horizontal="center" vertical="center"/>
      <protection locked="0"/>
    </xf>
    <xf numFmtId="49" fontId="18" fillId="0" borderId="98" xfId="0" applyNumberFormat="1" applyFont="1" applyBorder="1" applyAlignment="1" applyProtection="1">
      <alignment horizontal="center" vertical="center"/>
      <protection locked="0"/>
    </xf>
    <xf numFmtId="49" fontId="18" fillId="0" borderId="99" xfId="0" applyNumberFormat="1" applyFont="1" applyBorder="1" applyAlignment="1" applyProtection="1">
      <alignment horizontal="center" vertical="center"/>
      <protection locked="0"/>
    </xf>
    <xf numFmtId="49" fontId="18" fillId="0" borderId="100" xfId="0" applyNumberFormat="1" applyFont="1" applyBorder="1" applyAlignment="1" applyProtection="1">
      <alignment horizontal="center" vertical="center"/>
      <protection locked="0"/>
    </xf>
    <xf numFmtId="49" fontId="5" fillId="3" borderId="2" xfId="0" applyNumberFormat="1" applyFont="1" applyFill="1" applyBorder="1" applyAlignment="1">
      <alignment horizontal="center" vertical="center"/>
    </xf>
    <xf numFmtId="49" fontId="5" fillId="3" borderId="3"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cellXfs>
  <cellStyles count="3">
    <cellStyle name="ハイパーリンク" xfId="1" builtinId="8"/>
    <cellStyle name="通貨" xfId="2" builtinId="7"/>
    <cellStyle name="標準" xfId="0" builtinId="0"/>
  </cellStyles>
  <dxfs count="49">
    <dxf>
      <fill>
        <patternFill>
          <bgColor theme="5" tint="0.79998168889431442"/>
        </patternFill>
      </fill>
    </dxf>
    <dxf>
      <font>
        <color theme="0"/>
      </font>
      <fill>
        <patternFill>
          <bgColor rgb="FF0070C0"/>
        </patternFill>
      </fill>
    </dxf>
    <dxf>
      <fill>
        <patternFill>
          <bgColor rgb="FFFFFF00"/>
        </patternFill>
      </fill>
    </dxf>
    <dxf>
      <fill>
        <patternFill>
          <bgColor theme="5" tint="0.79998168889431442"/>
        </patternFill>
      </fill>
    </dxf>
    <dxf>
      <font>
        <color theme="0"/>
      </font>
      <fill>
        <patternFill>
          <bgColor rgb="FF0070C0"/>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theme="5" tint="0.79998168889431442"/>
        </patternFill>
      </fill>
    </dxf>
    <dxf>
      <font>
        <color theme="0"/>
      </font>
      <fill>
        <patternFill>
          <bgColor rgb="FF0070C0"/>
        </patternFill>
      </fill>
    </dxf>
    <dxf>
      <fill>
        <patternFill>
          <bgColor rgb="FFFFFF00"/>
        </patternFill>
      </fill>
    </dxf>
    <dxf>
      <fill>
        <patternFill>
          <bgColor theme="5" tint="0.79998168889431442"/>
        </patternFill>
      </fill>
    </dxf>
    <dxf>
      <font>
        <color theme="0"/>
      </font>
      <fill>
        <patternFill>
          <bgColor rgb="FF0070C0"/>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theme="5" tint="0.79998168889431442"/>
        </patternFill>
      </fill>
    </dxf>
    <dxf>
      <font>
        <color theme="0"/>
      </font>
      <fill>
        <patternFill>
          <bgColor rgb="FF0070C0"/>
        </patternFill>
      </fill>
    </dxf>
    <dxf>
      <fill>
        <patternFill>
          <bgColor rgb="FFFFFF00"/>
        </patternFill>
      </fill>
    </dxf>
    <dxf>
      <fill>
        <patternFill>
          <bgColor theme="5" tint="0.79998168889431442"/>
        </patternFill>
      </fill>
    </dxf>
    <dxf>
      <font>
        <color theme="0"/>
      </font>
      <fill>
        <patternFill>
          <bgColor rgb="FF0070C0"/>
        </patternFill>
      </fill>
    </dxf>
    <dxf>
      <fill>
        <patternFill>
          <bgColor rgb="FFFFFF00"/>
        </patternFill>
      </fill>
    </dxf>
    <dxf>
      <font>
        <color theme="0"/>
      </font>
      <fill>
        <patternFill>
          <bgColor rgb="FFFF0000"/>
        </patternFill>
      </fill>
    </dxf>
    <dxf>
      <font>
        <color theme="0"/>
      </font>
      <fill>
        <patternFill>
          <bgColor rgb="FFFF0000"/>
        </patternFill>
      </fill>
    </dxf>
    <dxf>
      <font>
        <color theme="0"/>
      </font>
      <fill>
        <patternFill>
          <bgColor rgb="FF0070C0"/>
        </patternFill>
      </fill>
    </dxf>
    <dxf>
      <fill>
        <patternFill>
          <bgColor theme="5" tint="0.79998168889431442"/>
        </patternFill>
      </fill>
    </dxf>
    <dxf>
      <fill>
        <patternFill>
          <bgColor rgb="FFFFFF00"/>
        </patternFill>
      </fill>
    </dxf>
    <dxf>
      <fill>
        <patternFill>
          <bgColor theme="5" tint="0.79998168889431442"/>
        </patternFill>
      </fill>
    </dxf>
    <dxf>
      <font>
        <color theme="0"/>
      </font>
      <fill>
        <patternFill>
          <bgColor rgb="FF0070C0"/>
        </patternFill>
      </fill>
    </dxf>
    <dxf>
      <fill>
        <patternFill>
          <bgColor rgb="FFFFFF00"/>
        </patternFill>
      </fill>
    </dxf>
    <dxf>
      <fill>
        <patternFill>
          <bgColor theme="0" tint="-0.499984740745262"/>
        </patternFill>
      </fill>
    </dxf>
    <dxf>
      <font>
        <color theme="0"/>
      </font>
      <fill>
        <patternFill>
          <bgColor rgb="FFFF0000"/>
        </patternFill>
      </fill>
    </dxf>
    <dxf>
      <fill>
        <patternFill>
          <bgColor rgb="FFC8FFFF"/>
        </patternFill>
      </fill>
    </dxf>
    <dxf>
      <font>
        <color theme="0"/>
      </font>
      <fill>
        <patternFill>
          <bgColor rgb="FFFF0000"/>
        </patternFill>
      </fill>
    </dxf>
    <dxf>
      <fill>
        <patternFill>
          <bgColor rgb="FFE6E6E6"/>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E6FFFF"/>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E6E6"/>
        </patternFill>
      </fill>
    </dxf>
    <dxf>
      <font>
        <color rgb="FFFF0000"/>
      </font>
      <fill>
        <patternFill>
          <bgColor rgb="FFFFC000"/>
        </patternFill>
      </fill>
    </dxf>
    <dxf>
      <font>
        <color theme="0"/>
      </font>
      <fill>
        <patternFill>
          <bgColor rgb="FFFF0000"/>
        </patternFill>
      </fill>
    </dxf>
    <dxf>
      <fill>
        <patternFill>
          <bgColor theme="0" tint="-0.499984740745262"/>
        </patternFill>
      </fill>
    </dxf>
    <dxf>
      <font>
        <color theme="0"/>
      </font>
      <fill>
        <patternFill>
          <bgColor rgb="FFFF0000"/>
        </patternFill>
      </fill>
    </dxf>
  </dxfs>
  <tableStyles count="0" defaultTableStyle="TableStyleMedium2" defaultPivotStyle="PivotStyleLight16"/>
  <colors>
    <mruColors>
      <color rgb="FF000080"/>
      <color rgb="FFE6E6E6"/>
      <color rgb="FFFFE6E6"/>
      <color rgb="FFE6FFFF"/>
      <color rgb="FFFFFFE6"/>
      <color rgb="FFFFFFC8"/>
      <color rgb="FFC8FFFF"/>
      <color rgb="FFDCFFDC"/>
      <color rgb="FFFF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zengin.ajtw.net/"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DCD28-9E68-4D99-9034-472FC30351F1}">
  <sheetPr codeName="Sheet1">
    <tabColor rgb="FFFF0000"/>
    <pageSetUpPr fitToPage="1"/>
  </sheetPr>
  <dimension ref="A1:AE87"/>
  <sheetViews>
    <sheetView showGridLines="0" tabSelected="1" zoomScale="80" zoomScaleNormal="80" zoomScaleSheetLayoutView="80" workbookViewId="0">
      <selection activeCell="D7" sqref="D7:E7"/>
    </sheetView>
  </sheetViews>
  <sheetFormatPr defaultColWidth="4.5" defaultRowHeight="36" customHeight="1" x14ac:dyDescent="0.15"/>
  <cols>
    <col min="1" max="2" width="4.5" style="1"/>
    <col min="3" max="3" width="31.125" style="1" customWidth="1"/>
    <col min="4" max="4" width="22.25" style="1" customWidth="1"/>
    <col min="5" max="5" width="13.375" style="1" customWidth="1"/>
    <col min="6" max="13" width="8.875" style="1" customWidth="1"/>
    <col min="14" max="16" width="35.5" style="1" customWidth="1"/>
    <col min="17" max="17" width="4.5" style="1"/>
    <col min="18" max="18" width="8.875" style="59" hidden="1" customWidth="1"/>
    <col min="19" max="19" width="4.5" style="22" hidden="1" customWidth="1"/>
    <col min="20" max="21" width="8.875" style="22" hidden="1" customWidth="1"/>
    <col min="22" max="22" width="5.5" style="56" hidden="1" customWidth="1"/>
    <col min="23" max="23" width="4.5" style="22" hidden="1" customWidth="1"/>
    <col min="24" max="25" width="8.875" style="22" hidden="1" customWidth="1"/>
    <col min="26" max="26" width="5.5" style="57" hidden="1" customWidth="1"/>
    <col min="27" max="27" width="4.5" style="22" hidden="1" customWidth="1"/>
    <col min="28" max="29" width="8.875" style="22" hidden="1" customWidth="1"/>
    <col min="30" max="30" width="5.5" style="57" hidden="1" customWidth="1"/>
    <col min="31" max="31" width="4.5" style="22" customWidth="1"/>
    <col min="32" max="16384" width="4.5" style="1"/>
  </cols>
  <sheetData>
    <row r="1" spans="1:31" ht="9" customHeight="1" thickBot="1" x14ac:dyDescent="0.2">
      <c r="A1" s="36" t="s">
        <v>657</v>
      </c>
      <c r="B1" s="10" t="str">
        <f>$R$4</f>
        <v>5.0</v>
      </c>
      <c r="R1" s="22"/>
    </row>
    <row r="2" spans="1:31" s="3" customFormat="1" ht="30" customHeight="1" thickBot="1" x14ac:dyDescent="0.2">
      <c r="B2" s="236" t="s">
        <v>0</v>
      </c>
      <c r="C2" s="237"/>
      <c r="D2" s="237"/>
      <c r="E2" s="237"/>
      <c r="F2" s="237"/>
      <c r="G2" s="237"/>
      <c r="H2" s="237"/>
      <c r="I2" s="237"/>
      <c r="J2" s="237"/>
      <c r="K2" s="237"/>
      <c r="L2" s="237"/>
      <c r="M2" s="237"/>
      <c r="N2" s="237"/>
      <c r="O2" s="237"/>
      <c r="P2" s="238"/>
      <c r="R2" s="56"/>
      <c r="S2" s="22"/>
      <c r="T2" s="62" t="s">
        <v>617</v>
      </c>
      <c r="U2" s="58" t="s">
        <v>665</v>
      </c>
      <c r="V2" s="58"/>
      <c r="W2" s="22"/>
      <c r="X2" s="62" t="s">
        <v>617</v>
      </c>
      <c r="Y2" s="58" t="s">
        <v>665</v>
      </c>
      <c r="Z2" s="58"/>
      <c r="AA2" s="22"/>
      <c r="AB2" s="62" t="s">
        <v>617</v>
      </c>
      <c r="AC2" s="58" t="s">
        <v>665</v>
      </c>
      <c r="AD2" s="58"/>
      <c r="AE2" s="22"/>
    </row>
    <row r="3" spans="1:31" ht="18" customHeight="1" thickBot="1" x14ac:dyDescent="0.2">
      <c r="P3" s="53" t="s">
        <v>663</v>
      </c>
      <c r="R3" s="22"/>
    </row>
    <row r="4" spans="1:31" s="2" customFormat="1" ht="30" customHeight="1" x14ac:dyDescent="0.15">
      <c r="B4" s="241" t="s">
        <v>1</v>
      </c>
      <c r="C4" s="242"/>
      <c r="D4" s="242"/>
      <c r="E4" s="242"/>
      <c r="F4" s="242"/>
      <c r="G4" s="242"/>
      <c r="H4" s="242"/>
      <c r="I4" s="242"/>
      <c r="J4" s="242"/>
      <c r="K4" s="242"/>
      <c r="L4" s="242"/>
      <c r="M4" s="242"/>
      <c r="N4" s="242"/>
      <c r="O4" s="242"/>
      <c r="P4" s="243"/>
      <c r="R4" s="55" t="s">
        <v>614</v>
      </c>
      <c r="S4" s="22"/>
      <c r="T4" s="56"/>
      <c r="U4" s="22"/>
      <c r="V4" s="56"/>
      <c r="W4" s="22"/>
      <c r="X4" s="22"/>
      <c r="Y4" s="22"/>
      <c r="Z4" s="57"/>
      <c r="AA4" s="22"/>
      <c r="AB4" s="22"/>
      <c r="AC4" s="22"/>
      <c r="AD4" s="57"/>
      <c r="AE4" s="22"/>
    </row>
    <row r="5" spans="1:31" ht="24" customHeight="1" x14ac:dyDescent="0.15">
      <c r="B5" s="245" t="s">
        <v>587</v>
      </c>
      <c r="C5" s="198"/>
      <c r="D5" s="215" t="s">
        <v>622</v>
      </c>
      <c r="E5" s="216"/>
      <c r="F5" s="217" t="s">
        <v>586</v>
      </c>
      <c r="G5" s="198"/>
      <c r="H5" s="198"/>
      <c r="I5" s="198"/>
      <c r="J5" s="251" t="s">
        <v>592</v>
      </c>
      <c r="K5" s="252"/>
      <c r="L5" s="252"/>
      <c r="M5" s="253"/>
      <c r="N5" s="231" t="s">
        <v>593</v>
      </c>
      <c r="O5" s="239" t="s">
        <v>594</v>
      </c>
      <c r="P5" s="240"/>
    </row>
    <row r="6" spans="1:31" ht="24" customHeight="1" thickBot="1" x14ac:dyDescent="0.2">
      <c r="B6" s="246"/>
      <c r="C6" s="247"/>
      <c r="D6" s="217"/>
      <c r="E6" s="218"/>
      <c r="F6" s="227"/>
      <c r="G6" s="247"/>
      <c r="H6" s="247"/>
      <c r="I6" s="247"/>
      <c r="J6" s="254"/>
      <c r="K6" s="255"/>
      <c r="L6" s="255"/>
      <c r="M6" s="256"/>
      <c r="N6" s="227"/>
      <c r="O6" s="37" t="s">
        <v>2</v>
      </c>
      <c r="P6" s="38" t="s">
        <v>3</v>
      </c>
    </row>
    <row r="7" spans="1:31" s="2" customFormat="1" ht="36" customHeight="1" thickTop="1" thickBot="1" x14ac:dyDescent="0.2">
      <c r="B7" s="248" t="s">
        <v>4</v>
      </c>
      <c r="C7" s="249"/>
      <c r="D7" s="219"/>
      <c r="E7" s="220"/>
      <c r="F7" s="250" t="s">
        <v>673</v>
      </c>
      <c r="G7" s="134"/>
      <c r="H7" s="134"/>
      <c r="I7" s="134"/>
      <c r="J7" s="257"/>
      <c r="K7" s="258"/>
      <c r="L7" s="258"/>
      <c r="M7" s="259"/>
      <c r="N7" s="68"/>
      <c r="O7" s="69"/>
      <c r="P7" s="70"/>
      <c r="R7" s="55" t="str">
        <f>IF(T7,VLOOKUP(B7,範囲_登録区分,2,FALSE),"エラー")</f>
        <v>調達</v>
      </c>
      <c r="S7" s="22"/>
      <c r="T7" s="63" t="b">
        <f>IF(B7="",FALSE,TRUE)</f>
        <v>1</v>
      </c>
      <c r="U7" s="59" t="s">
        <v>667</v>
      </c>
      <c r="V7" s="56"/>
      <c r="W7" s="22"/>
      <c r="X7" s="22"/>
      <c r="Y7" s="22"/>
      <c r="Z7" s="57"/>
      <c r="AA7" s="22"/>
      <c r="AB7" s="22"/>
      <c r="AC7" s="22"/>
      <c r="AD7" s="57"/>
      <c r="AE7" s="22"/>
    </row>
    <row r="8" spans="1:31" ht="12" customHeight="1" thickBot="1" x14ac:dyDescent="0.2">
      <c r="P8" s="52"/>
    </row>
    <row r="9" spans="1:31" s="2" customFormat="1" ht="30" customHeight="1" x14ac:dyDescent="0.15">
      <c r="B9" s="186" t="s">
        <v>5</v>
      </c>
      <c r="C9" s="187"/>
      <c r="D9" s="187"/>
      <c r="E9" s="187"/>
      <c r="F9" s="187"/>
      <c r="G9" s="187"/>
      <c r="H9" s="187"/>
      <c r="I9" s="187"/>
      <c r="J9" s="187"/>
      <c r="K9" s="187"/>
      <c r="L9" s="187"/>
      <c r="M9" s="187"/>
      <c r="N9" s="187"/>
      <c r="O9" s="187"/>
      <c r="P9" s="188"/>
      <c r="R9" s="55">
        <f>IF(T9,VLOOKUP(F7,範囲_申請区分,2,FALSE),"エラー")</f>
        <v>1</v>
      </c>
      <c r="S9" s="22"/>
      <c r="T9" s="63" t="b">
        <f>IF(F7="",FALSE,TRUE)</f>
        <v>1</v>
      </c>
      <c r="U9" s="59" t="s">
        <v>667</v>
      </c>
      <c r="V9" s="56"/>
      <c r="W9" s="22"/>
      <c r="X9" s="22"/>
      <c r="Y9" s="22"/>
      <c r="Z9" s="57"/>
      <c r="AA9" s="22"/>
      <c r="AB9" s="22"/>
      <c r="AC9" s="22"/>
      <c r="AD9" s="57"/>
      <c r="AE9" s="22"/>
    </row>
    <row r="10" spans="1:31" ht="24" customHeight="1" x14ac:dyDescent="0.15">
      <c r="B10" s="7" t="s">
        <v>6</v>
      </c>
      <c r="C10" s="8" t="s">
        <v>7</v>
      </c>
      <c r="D10" s="5" t="s">
        <v>599</v>
      </c>
      <c r="E10" s="20" t="s">
        <v>600</v>
      </c>
      <c r="F10" s="197" t="s">
        <v>9</v>
      </c>
      <c r="G10" s="198"/>
      <c r="H10" s="198"/>
      <c r="I10" s="198"/>
      <c r="J10" s="198"/>
      <c r="K10" s="198"/>
      <c r="L10" s="198"/>
      <c r="M10" s="198"/>
      <c r="N10" s="199"/>
      <c r="O10" s="192" t="s">
        <v>10</v>
      </c>
      <c r="P10" s="244"/>
    </row>
    <row r="11" spans="1:31" ht="24" customHeight="1" thickBot="1" x14ac:dyDescent="0.2">
      <c r="B11" s="153">
        <v>1</v>
      </c>
      <c r="C11" s="171" t="s">
        <v>662</v>
      </c>
      <c r="D11" s="17"/>
      <c r="E11" s="78"/>
      <c r="F11" s="164" t="s">
        <v>661</v>
      </c>
      <c r="G11" s="165"/>
      <c r="H11" s="165"/>
      <c r="I11" s="166"/>
      <c r="J11" s="170" t="str">
        <f>"資本金（"&amp;IF(X12=FALSE,"オーバー)",Y12&amp;"字以内)")</f>
        <v>資本金（13字以内)</v>
      </c>
      <c r="K11" s="170"/>
      <c r="L11" s="170"/>
      <c r="M11" s="170"/>
      <c r="N11" s="84" t="str">
        <f>"従業員数("&amp;IF(AB12=FALSE,"オーバー)",AC12&amp;"字以内)")</f>
        <v>従業員数(13字以内)</v>
      </c>
      <c r="O11" s="142"/>
      <c r="P11" s="143"/>
      <c r="V11" s="22"/>
      <c r="Z11" s="22"/>
    </row>
    <row r="12" spans="1:31" ht="36" customHeight="1" thickTop="1" x14ac:dyDescent="0.15">
      <c r="B12" s="155"/>
      <c r="C12" s="172"/>
      <c r="D12" s="12" t="s">
        <v>605</v>
      </c>
      <c r="E12" s="17"/>
      <c r="F12" s="161" t="s">
        <v>621</v>
      </c>
      <c r="G12" s="162"/>
      <c r="H12" s="162"/>
      <c r="I12" s="163"/>
      <c r="J12" s="167"/>
      <c r="K12" s="168"/>
      <c r="L12" s="168"/>
      <c r="M12" s="169"/>
      <c r="N12" s="66"/>
      <c r="O12" s="142"/>
      <c r="P12" s="143"/>
      <c r="R12" s="54">
        <f>IF(T12,VLOOKUP(F12,範囲_法人・個人区分,2,FALSE),"エラー")</f>
        <v>1</v>
      </c>
      <c r="T12" s="63" t="b">
        <f>IF(F12="",FALSE,TRUE)</f>
        <v>1</v>
      </c>
      <c r="X12" s="60" t="b">
        <f>IF(Y12=FALSE,FALSE,TRUE)</f>
        <v>1</v>
      </c>
      <c r="Y12" s="60">
        <f>IF(Z12-LEN(J12)&lt;0,FALSE,Z12-LEN(J12))</f>
        <v>13</v>
      </c>
      <c r="Z12" s="57">
        <v>13</v>
      </c>
      <c r="AB12" s="60" t="b">
        <f>IF(AC12=FALSE,FALSE,TRUE)</f>
        <v>1</v>
      </c>
      <c r="AC12" s="60">
        <f>IF(AD12-LEN(N12)&lt;0,FALSE,AD12-LEN(N12))</f>
        <v>13</v>
      </c>
      <c r="AD12" s="57">
        <v>13</v>
      </c>
    </row>
    <row r="13" spans="1:31" ht="24" customHeight="1" x14ac:dyDescent="0.15">
      <c r="B13" s="153">
        <v>2</v>
      </c>
      <c r="C13" s="18" t="s">
        <v>11</v>
      </c>
      <c r="D13" s="18" t="s">
        <v>601</v>
      </c>
      <c r="E13" s="79" t="str">
        <f>IF(U13=FALSE,"オーバー",U13 &amp; "字以内")</f>
        <v>40字以内</v>
      </c>
      <c r="F13" s="180"/>
      <c r="G13" s="181"/>
      <c r="H13" s="181"/>
      <c r="I13" s="181"/>
      <c r="J13" s="181"/>
      <c r="K13" s="181"/>
      <c r="L13" s="181"/>
      <c r="M13" s="181"/>
      <c r="N13" s="182"/>
      <c r="O13" s="232" t="s">
        <v>611</v>
      </c>
      <c r="P13" s="233"/>
      <c r="T13" s="63" t="b">
        <f>IF(U13=FALSE,FALSE,TRUE)</f>
        <v>1</v>
      </c>
      <c r="U13" s="61">
        <f>IF(F13="",V13,IF(V13-LEN(F13)&lt;0,FALSE,V13-LEN(F13)))</f>
        <v>40</v>
      </c>
      <c r="V13" s="57">
        <v>40</v>
      </c>
    </row>
    <row r="14" spans="1:31" ht="36" customHeight="1" x14ac:dyDescent="0.15">
      <c r="B14" s="155"/>
      <c r="C14" s="21" t="s">
        <v>12</v>
      </c>
      <c r="D14" s="21" t="s">
        <v>602</v>
      </c>
      <c r="E14" s="80" t="str">
        <f>IF(U14=FALSE,"オーバー",U14 &amp; "字以内")</f>
        <v>40字以内</v>
      </c>
      <c r="F14" s="183"/>
      <c r="G14" s="184"/>
      <c r="H14" s="184"/>
      <c r="I14" s="184"/>
      <c r="J14" s="184"/>
      <c r="K14" s="184"/>
      <c r="L14" s="184"/>
      <c r="M14" s="184"/>
      <c r="N14" s="185"/>
      <c r="O14" s="234"/>
      <c r="P14" s="235"/>
      <c r="T14" s="63" t="b">
        <f t="shared" ref="T14:T22" si="0">IF(U14=FALSE,FALSE,TRUE)</f>
        <v>1</v>
      </c>
      <c r="U14" s="61">
        <f>IF(F14="",V14,IF(V14-(LEN(F14)+LEN(TRIM(SUBSTITUTE(F30,F14,"")))+1)&lt;0,FALSE,V14-(LEN(F14)+LEN(TRIM(SUBSTITUTE(F30,F14,"")))+1)))</f>
        <v>40</v>
      </c>
      <c r="V14" s="57">
        <v>40</v>
      </c>
    </row>
    <row r="15" spans="1:31" ht="36" customHeight="1" x14ac:dyDescent="0.15">
      <c r="B15" s="154">
        <v>3</v>
      </c>
      <c r="C15" s="12" t="s">
        <v>13</v>
      </c>
      <c r="D15" s="12" t="s">
        <v>602</v>
      </c>
      <c r="E15" s="79" t="str">
        <f>IF(U15=FALSE,"オーバー",U15 &amp; "字以内")</f>
        <v>15字以内</v>
      </c>
      <c r="F15" s="139"/>
      <c r="G15" s="140"/>
      <c r="H15" s="140"/>
      <c r="I15" s="140"/>
      <c r="J15" s="140"/>
      <c r="K15" s="140"/>
      <c r="L15" s="140"/>
      <c r="M15" s="140"/>
      <c r="N15" s="141"/>
      <c r="O15" s="142"/>
      <c r="P15" s="143"/>
      <c r="T15" s="63" t="b">
        <f t="shared" si="0"/>
        <v>1</v>
      </c>
      <c r="U15" s="61">
        <f t="shared" ref="U15:U25" si="1">IF(V15-LEN(F15)&lt;0,FALSE,V15-LEN(F15))</f>
        <v>15</v>
      </c>
      <c r="V15" s="57">
        <v>15</v>
      </c>
    </row>
    <row r="16" spans="1:31" ht="24.6" customHeight="1" x14ac:dyDescent="0.15">
      <c r="B16" s="154"/>
      <c r="C16" s="18" t="s">
        <v>603</v>
      </c>
      <c r="D16" s="18" t="s">
        <v>601</v>
      </c>
      <c r="E16" s="81" t="str">
        <f>IF(U16=FALSE,"オーバー",U16 &amp; "字以内")</f>
        <v>30字以内</v>
      </c>
      <c r="F16" s="180"/>
      <c r="G16" s="181"/>
      <c r="H16" s="181"/>
      <c r="I16" s="181"/>
      <c r="J16" s="181"/>
      <c r="K16" s="181"/>
      <c r="L16" s="181"/>
      <c r="M16" s="181"/>
      <c r="N16" s="182"/>
      <c r="O16" s="290" t="s">
        <v>658</v>
      </c>
      <c r="P16" s="291"/>
      <c r="T16" s="63" t="b">
        <f t="shared" si="0"/>
        <v>1</v>
      </c>
      <c r="U16" s="61">
        <f t="shared" si="1"/>
        <v>30</v>
      </c>
      <c r="V16" s="57">
        <v>30</v>
      </c>
    </row>
    <row r="17" spans="2:31" ht="36" customHeight="1" x14ac:dyDescent="0.15">
      <c r="B17" s="155"/>
      <c r="C17" s="21" t="s">
        <v>604</v>
      </c>
      <c r="D17" s="21" t="s">
        <v>602</v>
      </c>
      <c r="E17" s="82" t="str">
        <f>IF(U17=FALSE,"オーバー",U17 &amp; "字以内")</f>
        <v>20字以内</v>
      </c>
      <c r="F17" s="183"/>
      <c r="G17" s="184"/>
      <c r="H17" s="184"/>
      <c r="I17" s="184"/>
      <c r="J17" s="184"/>
      <c r="K17" s="184"/>
      <c r="L17" s="184"/>
      <c r="M17" s="184"/>
      <c r="N17" s="185"/>
      <c r="O17" s="232"/>
      <c r="P17" s="233"/>
      <c r="T17" s="63" t="b">
        <f t="shared" si="0"/>
        <v>1</v>
      </c>
      <c r="U17" s="61">
        <f t="shared" si="1"/>
        <v>20</v>
      </c>
      <c r="V17" s="57">
        <v>20</v>
      </c>
    </row>
    <row r="18" spans="2:31" ht="36" customHeight="1" x14ac:dyDescent="0.15">
      <c r="B18" s="153">
        <v>4</v>
      </c>
      <c r="C18" s="12" t="s">
        <v>18</v>
      </c>
      <c r="D18" s="12" t="s">
        <v>605</v>
      </c>
      <c r="E18" s="79" t="str">
        <f>IF(U18=FALSE,"オーバー",U18 &amp; "文字")</f>
        <v>8文字</v>
      </c>
      <c r="F18" s="139"/>
      <c r="G18" s="140"/>
      <c r="H18" s="140"/>
      <c r="I18" s="140"/>
      <c r="J18" s="140"/>
      <c r="K18" s="140"/>
      <c r="L18" s="140"/>
      <c r="M18" s="140"/>
      <c r="N18" s="141"/>
      <c r="O18" s="142" t="s">
        <v>612</v>
      </c>
      <c r="P18" s="143"/>
      <c r="T18" s="63" t="b">
        <f>IF(OR(U18=FALSE,X18=FALSE,AB18=FALSE),FALSE,TRUE)</f>
        <v>1</v>
      </c>
      <c r="U18" s="61">
        <f t="shared" si="1"/>
        <v>8</v>
      </c>
      <c r="V18" s="57">
        <v>8</v>
      </c>
      <c r="X18" s="63" t="b">
        <f>IF(F18&lt;&gt;"",IF(LEN(F18)=8,IF(LEN(F18)-LEN(SUBSTITUTE(F18, "-",""))=1,IF(FIND("-",F18)=4,TRUE,FALSE))),TRUE)</f>
        <v>1</v>
      </c>
      <c r="Y18" s="59" t="s">
        <v>666</v>
      </c>
      <c r="AB18" s="63" t="b">
        <f>IF(LEN(SUBSTITUTE(SUBSTITUTE(SUBSTITUTE(SUBSTITUTE(SUBSTITUTE(SUBSTITUTE(SUBSTITUTE(SUBSTITUTE(SUBSTITUTE(SUBSTITUTE(SUBSTITUTE(F18,"1",""),"2",""),"3",""),"4",""),"5",""),"6",""),"7",""),"8",""),"9",""),"0",""),"-",""))&lt;&gt;0,FALSE,TRUE)</f>
        <v>1</v>
      </c>
      <c r="AC18" s="59" t="s">
        <v>669</v>
      </c>
    </row>
    <row r="19" spans="2:31" ht="36" customHeight="1" x14ac:dyDescent="0.15">
      <c r="B19" s="154"/>
      <c r="C19" s="12" t="s">
        <v>19</v>
      </c>
      <c r="D19" s="12" t="s">
        <v>602</v>
      </c>
      <c r="E19" s="79" t="str">
        <f t="shared" ref="E19:E25" si="2">IF(U19=FALSE,"オーバー",U19 &amp; "字以内")</f>
        <v>10字以内</v>
      </c>
      <c r="F19" s="139"/>
      <c r="G19" s="140"/>
      <c r="H19" s="140"/>
      <c r="I19" s="140"/>
      <c r="J19" s="140"/>
      <c r="K19" s="140"/>
      <c r="L19" s="140"/>
      <c r="M19" s="140"/>
      <c r="N19" s="141"/>
      <c r="O19" s="142"/>
      <c r="P19" s="143"/>
      <c r="T19" s="63" t="b">
        <f t="shared" si="0"/>
        <v>1</v>
      </c>
      <c r="U19" s="61">
        <f t="shared" si="1"/>
        <v>10</v>
      </c>
      <c r="V19" s="57">
        <v>10</v>
      </c>
    </row>
    <row r="20" spans="2:31" ht="36" customHeight="1" x14ac:dyDescent="0.15">
      <c r="B20" s="154"/>
      <c r="C20" s="12" t="s">
        <v>20</v>
      </c>
      <c r="D20" s="12" t="s">
        <v>602</v>
      </c>
      <c r="E20" s="79" t="str">
        <f t="shared" si="2"/>
        <v>40字以内</v>
      </c>
      <c r="F20" s="139"/>
      <c r="G20" s="140"/>
      <c r="H20" s="140"/>
      <c r="I20" s="140"/>
      <c r="J20" s="140"/>
      <c r="K20" s="140"/>
      <c r="L20" s="140"/>
      <c r="M20" s="140"/>
      <c r="N20" s="141"/>
      <c r="O20" s="142"/>
      <c r="P20" s="143"/>
      <c r="T20" s="63" t="b">
        <f t="shared" si="0"/>
        <v>1</v>
      </c>
      <c r="U20" s="61">
        <f t="shared" si="1"/>
        <v>40</v>
      </c>
      <c r="V20" s="57">
        <v>40</v>
      </c>
    </row>
    <row r="21" spans="2:31" ht="36" customHeight="1" x14ac:dyDescent="0.15">
      <c r="B21" s="154"/>
      <c r="C21" s="12" t="s">
        <v>21</v>
      </c>
      <c r="D21" s="12" t="s">
        <v>602</v>
      </c>
      <c r="E21" s="79" t="str">
        <f t="shared" si="2"/>
        <v>40字以内</v>
      </c>
      <c r="F21" s="139"/>
      <c r="G21" s="140"/>
      <c r="H21" s="140"/>
      <c r="I21" s="140"/>
      <c r="J21" s="140"/>
      <c r="K21" s="140"/>
      <c r="L21" s="140"/>
      <c r="M21" s="140"/>
      <c r="N21" s="141"/>
      <c r="O21" s="142" t="s">
        <v>15</v>
      </c>
      <c r="P21" s="143"/>
      <c r="T21" s="63" t="b">
        <f t="shared" si="0"/>
        <v>1</v>
      </c>
      <c r="U21" s="61">
        <f t="shared" si="1"/>
        <v>40</v>
      </c>
      <c r="V21" s="57">
        <v>40</v>
      </c>
    </row>
    <row r="22" spans="2:31" ht="36" customHeight="1" x14ac:dyDescent="0.15">
      <c r="B22" s="155"/>
      <c r="C22" s="12" t="s">
        <v>22</v>
      </c>
      <c r="D22" s="12" t="s">
        <v>602</v>
      </c>
      <c r="E22" s="79" t="str">
        <f t="shared" si="2"/>
        <v>40字以内</v>
      </c>
      <c r="F22" s="139"/>
      <c r="G22" s="140"/>
      <c r="H22" s="140"/>
      <c r="I22" s="140"/>
      <c r="J22" s="140"/>
      <c r="K22" s="140"/>
      <c r="L22" s="140"/>
      <c r="M22" s="140"/>
      <c r="N22" s="141"/>
      <c r="O22" s="142" t="s">
        <v>16</v>
      </c>
      <c r="P22" s="143"/>
      <c r="T22" s="63" t="b">
        <f t="shared" si="0"/>
        <v>1</v>
      </c>
      <c r="U22" s="61">
        <f t="shared" si="1"/>
        <v>40</v>
      </c>
      <c r="V22" s="57">
        <v>40</v>
      </c>
    </row>
    <row r="23" spans="2:31" ht="36" customHeight="1" x14ac:dyDescent="0.15">
      <c r="B23" s="136">
        <v>5</v>
      </c>
      <c r="C23" s="12" t="s">
        <v>606</v>
      </c>
      <c r="D23" s="18" t="s">
        <v>608</v>
      </c>
      <c r="E23" s="79" t="str">
        <f t="shared" si="2"/>
        <v>15字以内</v>
      </c>
      <c r="F23" s="139"/>
      <c r="G23" s="140"/>
      <c r="H23" s="140"/>
      <c r="I23" s="140"/>
      <c r="J23" s="140"/>
      <c r="K23" s="140"/>
      <c r="L23" s="140"/>
      <c r="M23" s="140"/>
      <c r="N23" s="141"/>
      <c r="O23" s="142" t="s">
        <v>613</v>
      </c>
      <c r="P23" s="143"/>
      <c r="T23" s="63" t="b">
        <f t="shared" ref="T23:T24" si="3">IF(OR(U23=FALSE,X23=FALSE,AB23=FALSE),FALSE,TRUE)</f>
        <v>1</v>
      </c>
      <c r="U23" s="61">
        <f t="shared" si="1"/>
        <v>15</v>
      </c>
      <c r="V23" s="57">
        <v>15</v>
      </c>
      <c r="X23" s="63" t="b">
        <f>IF(F23&lt;&gt;"",IF(LEN(F23)&gt;=10,IF(LEN(F23)-LEN(SUBSTITUTE(F23, "-",""))=2,TRUE,FALSE),FALSE),TRUE)</f>
        <v>1</v>
      </c>
      <c r="Y23" s="59" t="s">
        <v>666</v>
      </c>
      <c r="AB23" s="63" t="b">
        <f t="shared" ref="AB23:AB24" si="4">IF(LEN(SUBSTITUTE(SUBSTITUTE(SUBSTITUTE(SUBSTITUTE(SUBSTITUTE(SUBSTITUTE(SUBSTITUTE(SUBSTITUTE(SUBSTITUTE(SUBSTITUTE(SUBSTITUTE(F23,"1",""),"2",""),"3",""),"4",""),"5",""),"6",""),"7",""),"8",""),"9",""),"0",""),"-",""))&lt;&gt;0,FALSE,TRUE)</f>
        <v>1</v>
      </c>
      <c r="AC23" s="59" t="s">
        <v>669</v>
      </c>
    </row>
    <row r="24" spans="2:31" ht="36" customHeight="1" x14ac:dyDescent="0.15">
      <c r="B24" s="137"/>
      <c r="C24" s="13" t="s">
        <v>607</v>
      </c>
      <c r="D24" s="12" t="s">
        <v>608</v>
      </c>
      <c r="E24" s="79" t="str">
        <f t="shared" si="2"/>
        <v>15字以内</v>
      </c>
      <c r="F24" s="139"/>
      <c r="G24" s="140"/>
      <c r="H24" s="140"/>
      <c r="I24" s="140"/>
      <c r="J24" s="140"/>
      <c r="K24" s="140"/>
      <c r="L24" s="140"/>
      <c r="M24" s="140"/>
      <c r="N24" s="141"/>
      <c r="O24" s="142" t="s">
        <v>613</v>
      </c>
      <c r="P24" s="143"/>
      <c r="T24" s="63" t="b">
        <f t="shared" si="3"/>
        <v>1</v>
      </c>
      <c r="U24" s="61">
        <f t="shared" si="1"/>
        <v>15</v>
      </c>
      <c r="V24" s="57">
        <v>15</v>
      </c>
      <c r="X24" s="63" t="b">
        <f>IF(F24&lt;&gt;"",IF(LEN(F24)&gt;=10,IF(LEN(F24)-LEN(SUBSTITUTE(F24, "-",""))=2,TRUE,FALSE),FALSE),TRUE)</f>
        <v>1</v>
      </c>
      <c r="Y24" s="59" t="s">
        <v>666</v>
      </c>
      <c r="AB24" s="63" t="b">
        <f t="shared" si="4"/>
        <v>1</v>
      </c>
      <c r="AC24" s="59" t="s">
        <v>669</v>
      </c>
    </row>
    <row r="25" spans="2:31" ht="36" customHeight="1" thickBot="1" x14ac:dyDescent="0.2">
      <c r="B25" s="138"/>
      <c r="C25" s="19" t="s">
        <v>14</v>
      </c>
      <c r="D25" s="19" t="s">
        <v>609</v>
      </c>
      <c r="E25" s="83" t="str">
        <f t="shared" si="2"/>
        <v>50字以内</v>
      </c>
      <c r="F25" s="144"/>
      <c r="G25" s="145"/>
      <c r="H25" s="145"/>
      <c r="I25" s="145"/>
      <c r="J25" s="145"/>
      <c r="K25" s="145"/>
      <c r="L25" s="145"/>
      <c r="M25" s="145"/>
      <c r="N25" s="146"/>
      <c r="O25" s="159" t="s">
        <v>17</v>
      </c>
      <c r="P25" s="160"/>
      <c r="T25" s="63" t="b">
        <f>IF(OR(U25=FALSE,X25=FALSE),FALSE,TRUE)</f>
        <v>1</v>
      </c>
      <c r="U25" s="61">
        <f t="shared" si="1"/>
        <v>50</v>
      </c>
      <c r="V25" s="57">
        <v>50</v>
      </c>
      <c r="X25" s="63" t="b">
        <f>IF(F25&lt;&gt;"",IF(LEN(F25)&gt;=3,IF(LEN(F25)-LEN(SUBSTITUTE(F25, "@",""))=1,TRUE,FALSE),FALSE),TRUE)</f>
        <v>1</v>
      </c>
      <c r="Y25" s="59" t="s">
        <v>666</v>
      </c>
    </row>
    <row r="26" spans="2:31" ht="12" customHeight="1" thickBot="1" x14ac:dyDescent="0.2">
      <c r="P26" s="52"/>
    </row>
    <row r="27" spans="2:31" s="2" customFormat="1" ht="30" customHeight="1" x14ac:dyDescent="0.15">
      <c r="B27" s="186" t="s">
        <v>23</v>
      </c>
      <c r="C27" s="187"/>
      <c r="D27" s="187"/>
      <c r="E27" s="187"/>
      <c r="F27" s="187"/>
      <c r="G27" s="187"/>
      <c r="H27" s="187"/>
      <c r="I27" s="187"/>
      <c r="J27" s="187"/>
      <c r="K27" s="187"/>
      <c r="L27" s="187"/>
      <c r="M27" s="187"/>
      <c r="N27" s="187"/>
      <c r="O27" s="187"/>
      <c r="P27" s="188"/>
      <c r="R27" s="59"/>
      <c r="S27" s="22"/>
      <c r="T27" s="22"/>
      <c r="U27" s="22"/>
      <c r="V27" s="56"/>
      <c r="W27" s="22"/>
      <c r="X27" s="22"/>
      <c r="Y27" s="22"/>
      <c r="Z27" s="57"/>
      <c r="AA27" s="22"/>
      <c r="AB27" s="22"/>
      <c r="AC27" s="22"/>
      <c r="AD27" s="57"/>
      <c r="AE27" s="22"/>
    </row>
    <row r="28" spans="2:31" ht="24" customHeight="1" thickBot="1" x14ac:dyDescent="0.2">
      <c r="B28" s="7" t="s">
        <v>6</v>
      </c>
      <c r="C28" s="4" t="s">
        <v>7</v>
      </c>
      <c r="D28" s="4" t="s">
        <v>8</v>
      </c>
      <c r="E28" s="20" t="s">
        <v>600</v>
      </c>
      <c r="F28" s="197" t="s">
        <v>9</v>
      </c>
      <c r="G28" s="198"/>
      <c r="H28" s="198"/>
      <c r="I28" s="198"/>
      <c r="J28" s="198"/>
      <c r="K28" s="198"/>
      <c r="L28" s="198"/>
      <c r="M28" s="198"/>
      <c r="N28" s="199"/>
      <c r="O28" s="192" t="s">
        <v>10</v>
      </c>
      <c r="P28" s="193"/>
    </row>
    <row r="29" spans="2:31" ht="24" customHeight="1" thickTop="1" x14ac:dyDescent="0.15">
      <c r="B29" s="153">
        <v>1</v>
      </c>
      <c r="C29" s="18" t="s">
        <v>25</v>
      </c>
      <c r="D29" s="18" t="s">
        <v>601</v>
      </c>
      <c r="E29" s="79" t="str">
        <f>IF(U29=FALSE,"オーバー",U29 &amp; "字以内")</f>
        <v>40字以内</v>
      </c>
      <c r="F29" s="156"/>
      <c r="G29" s="157"/>
      <c r="H29" s="157"/>
      <c r="I29" s="157"/>
      <c r="J29" s="157"/>
      <c r="K29" s="157"/>
      <c r="L29" s="157"/>
      <c r="M29" s="157"/>
      <c r="N29" s="158"/>
      <c r="O29" s="234" t="s">
        <v>610</v>
      </c>
      <c r="P29" s="235"/>
      <c r="T29" s="63" t="b">
        <f>IF(U29=FALSE,FALSE,TRUE)</f>
        <v>1</v>
      </c>
      <c r="U29" s="60">
        <f>IF(V29-LEN(F29)&lt;0,FALSE,V29-LEN(F29))</f>
        <v>40</v>
      </c>
      <c r="V29" s="57">
        <v>40</v>
      </c>
    </row>
    <row r="30" spans="2:31" ht="36" customHeight="1" x14ac:dyDescent="0.15">
      <c r="B30" s="155"/>
      <c r="C30" s="21" t="s">
        <v>26</v>
      </c>
      <c r="D30" s="21" t="s">
        <v>602</v>
      </c>
      <c r="E30" s="80" t="str">
        <f>IF(U30=FALSE,"オーバー",U30 &amp; "字以内")</f>
        <v>40字以内</v>
      </c>
      <c r="F30" s="183"/>
      <c r="G30" s="184"/>
      <c r="H30" s="184"/>
      <c r="I30" s="184"/>
      <c r="J30" s="184"/>
      <c r="K30" s="184"/>
      <c r="L30" s="184"/>
      <c r="M30" s="184"/>
      <c r="N30" s="185"/>
      <c r="O30" s="234"/>
      <c r="P30" s="235"/>
      <c r="T30" s="63" t="b">
        <f t="shared" ref="T30:T38" si="5">IF(U30=FALSE,FALSE,TRUE)</f>
        <v>1</v>
      </c>
      <c r="U30" s="60">
        <f>U14</f>
        <v>40</v>
      </c>
      <c r="V30" s="57">
        <v>40</v>
      </c>
    </row>
    <row r="31" spans="2:31" ht="36" customHeight="1" x14ac:dyDescent="0.15">
      <c r="B31" s="154">
        <v>2</v>
      </c>
      <c r="C31" s="12" t="s">
        <v>583</v>
      </c>
      <c r="D31" s="12" t="s">
        <v>602</v>
      </c>
      <c r="E31" s="79" t="str">
        <f>IF(U31=FALSE,"オーバー",U31 &amp; "字以内")</f>
        <v>15字以内</v>
      </c>
      <c r="F31" s="139"/>
      <c r="G31" s="140"/>
      <c r="H31" s="140"/>
      <c r="I31" s="140"/>
      <c r="J31" s="140"/>
      <c r="K31" s="140"/>
      <c r="L31" s="140"/>
      <c r="M31" s="140"/>
      <c r="N31" s="141"/>
      <c r="O31" s="142"/>
      <c r="P31" s="143"/>
      <c r="T31" s="63" t="b">
        <f t="shared" si="5"/>
        <v>1</v>
      </c>
      <c r="U31" s="60">
        <f t="shared" ref="U31:U41" si="6">IF(V31-LEN(F31)&lt;0,FALSE,V31-LEN(F31))</f>
        <v>15</v>
      </c>
      <c r="V31" s="57">
        <v>15</v>
      </c>
    </row>
    <row r="32" spans="2:31" ht="24" customHeight="1" x14ac:dyDescent="0.15">
      <c r="B32" s="154"/>
      <c r="C32" s="18" t="s">
        <v>584</v>
      </c>
      <c r="D32" s="18" t="s">
        <v>601</v>
      </c>
      <c r="E32" s="81" t="str">
        <f>IF(U32=FALSE,"オーバー",U32 &amp; "字以内")</f>
        <v>30字以内</v>
      </c>
      <c r="F32" s="180"/>
      <c r="G32" s="181"/>
      <c r="H32" s="181"/>
      <c r="I32" s="181"/>
      <c r="J32" s="181"/>
      <c r="K32" s="181"/>
      <c r="L32" s="181"/>
      <c r="M32" s="181"/>
      <c r="N32" s="182"/>
      <c r="O32" s="290" t="s">
        <v>660</v>
      </c>
      <c r="P32" s="291"/>
      <c r="T32" s="63" t="b">
        <f t="shared" si="5"/>
        <v>1</v>
      </c>
      <c r="U32" s="60">
        <f t="shared" si="6"/>
        <v>30</v>
      </c>
      <c r="V32" s="57">
        <v>30</v>
      </c>
    </row>
    <row r="33" spans="2:31" ht="36" customHeight="1" x14ac:dyDescent="0.15">
      <c r="B33" s="155"/>
      <c r="C33" s="21" t="s">
        <v>585</v>
      </c>
      <c r="D33" s="21" t="s">
        <v>602</v>
      </c>
      <c r="E33" s="82" t="str">
        <f>IF(U33=FALSE,"オーバー",U33 &amp; "字以内")</f>
        <v>20字以内</v>
      </c>
      <c r="F33" s="183"/>
      <c r="G33" s="184"/>
      <c r="H33" s="184"/>
      <c r="I33" s="184"/>
      <c r="J33" s="184"/>
      <c r="K33" s="184"/>
      <c r="L33" s="184"/>
      <c r="M33" s="184"/>
      <c r="N33" s="185"/>
      <c r="O33" s="232"/>
      <c r="P33" s="233"/>
      <c r="T33" s="63" t="b">
        <f t="shared" si="5"/>
        <v>1</v>
      </c>
      <c r="U33" s="60">
        <f t="shared" si="6"/>
        <v>20</v>
      </c>
      <c r="V33" s="57">
        <v>20</v>
      </c>
    </row>
    <row r="34" spans="2:31" ht="36" customHeight="1" x14ac:dyDescent="0.15">
      <c r="B34" s="153">
        <v>3</v>
      </c>
      <c r="C34" s="12" t="s">
        <v>18</v>
      </c>
      <c r="D34" s="12" t="s">
        <v>605</v>
      </c>
      <c r="E34" s="79" t="str">
        <f>IF(U34=FALSE,"オーバー",U34 &amp; "文字")</f>
        <v>8文字</v>
      </c>
      <c r="F34" s="139"/>
      <c r="G34" s="140"/>
      <c r="H34" s="140"/>
      <c r="I34" s="140"/>
      <c r="J34" s="140"/>
      <c r="K34" s="140"/>
      <c r="L34" s="140"/>
      <c r="M34" s="140"/>
      <c r="N34" s="141"/>
      <c r="O34" s="142" t="s">
        <v>612</v>
      </c>
      <c r="P34" s="143"/>
      <c r="T34" s="63" t="b">
        <f t="shared" ref="T34" si="7">IF(OR(U34=FALSE,X34=FALSE,AB34=FALSE),FALSE,TRUE)</f>
        <v>1</v>
      </c>
      <c r="U34" s="60">
        <f t="shared" si="6"/>
        <v>8</v>
      </c>
      <c r="V34" s="57">
        <v>8</v>
      </c>
      <c r="X34" s="63" t="b">
        <f>IF(F34&lt;&gt;"",IF(LEN(F34)=8,IF(LEN(F34)-LEN(SUBSTITUTE(F34, "-",""))=1,IF(FIND("-",F34)=4,TRUE,FALSE))),TRUE)</f>
        <v>1</v>
      </c>
      <c r="Y34" s="59" t="s">
        <v>666</v>
      </c>
      <c r="AB34" s="63" t="b">
        <f t="shared" ref="AB34" si="8">IF(LEN(SUBSTITUTE(SUBSTITUTE(SUBSTITUTE(SUBSTITUTE(SUBSTITUTE(SUBSTITUTE(SUBSTITUTE(SUBSTITUTE(SUBSTITUTE(SUBSTITUTE(SUBSTITUTE(F34,"1",""),"2",""),"3",""),"4",""),"5",""),"6",""),"7",""),"8",""),"9",""),"0",""),"-",""))&lt;&gt;0,FALSE,TRUE)</f>
        <v>1</v>
      </c>
      <c r="AC34" s="59" t="s">
        <v>669</v>
      </c>
    </row>
    <row r="35" spans="2:31" ht="36" customHeight="1" x14ac:dyDescent="0.15">
      <c r="B35" s="154"/>
      <c r="C35" s="12" t="s">
        <v>19</v>
      </c>
      <c r="D35" s="12" t="s">
        <v>602</v>
      </c>
      <c r="E35" s="79" t="str">
        <f t="shared" ref="E35:E41" si="9">IF(U35=FALSE,"オーバー",U35 &amp; "字以内")</f>
        <v>10字以内</v>
      </c>
      <c r="F35" s="139"/>
      <c r="G35" s="140"/>
      <c r="H35" s="140"/>
      <c r="I35" s="140"/>
      <c r="J35" s="140"/>
      <c r="K35" s="140"/>
      <c r="L35" s="140"/>
      <c r="M35" s="140"/>
      <c r="N35" s="141"/>
      <c r="O35" s="142"/>
      <c r="P35" s="143"/>
      <c r="T35" s="63" t="b">
        <f t="shared" si="5"/>
        <v>1</v>
      </c>
      <c r="U35" s="60">
        <f t="shared" si="6"/>
        <v>10</v>
      </c>
      <c r="V35" s="57">
        <v>10</v>
      </c>
    </row>
    <row r="36" spans="2:31" ht="36" customHeight="1" x14ac:dyDescent="0.15">
      <c r="B36" s="154"/>
      <c r="C36" s="12" t="s">
        <v>20</v>
      </c>
      <c r="D36" s="12" t="s">
        <v>602</v>
      </c>
      <c r="E36" s="79" t="str">
        <f t="shared" si="9"/>
        <v>40字以内</v>
      </c>
      <c r="F36" s="139"/>
      <c r="G36" s="140"/>
      <c r="H36" s="140"/>
      <c r="I36" s="140"/>
      <c r="J36" s="140"/>
      <c r="K36" s="140"/>
      <c r="L36" s="140"/>
      <c r="M36" s="140"/>
      <c r="N36" s="141"/>
      <c r="O36" s="142"/>
      <c r="P36" s="143"/>
      <c r="T36" s="63" t="b">
        <f t="shared" si="5"/>
        <v>1</v>
      </c>
      <c r="U36" s="60">
        <f t="shared" si="6"/>
        <v>40</v>
      </c>
      <c r="V36" s="57">
        <v>40</v>
      </c>
    </row>
    <row r="37" spans="2:31" ht="36" customHeight="1" x14ac:dyDescent="0.15">
      <c r="B37" s="154"/>
      <c r="C37" s="12" t="s">
        <v>21</v>
      </c>
      <c r="D37" s="12" t="s">
        <v>602</v>
      </c>
      <c r="E37" s="79" t="str">
        <f t="shared" si="9"/>
        <v>40字以内</v>
      </c>
      <c r="F37" s="139"/>
      <c r="G37" s="140"/>
      <c r="H37" s="140"/>
      <c r="I37" s="140"/>
      <c r="J37" s="140"/>
      <c r="K37" s="140"/>
      <c r="L37" s="140"/>
      <c r="M37" s="140"/>
      <c r="N37" s="141"/>
      <c r="O37" s="142" t="s">
        <v>15</v>
      </c>
      <c r="P37" s="143"/>
      <c r="T37" s="63" t="b">
        <f t="shared" si="5"/>
        <v>1</v>
      </c>
      <c r="U37" s="60">
        <f t="shared" si="6"/>
        <v>40</v>
      </c>
      <c r="V37" s="57">
        <v>40</v>
      </c>
    </row>
    <row r="38" spans="2:31" ht="36" customHeight="1" x14ac:dyDescent="0.15">
      <c r="B38" s="155"/>
      <c r="C38" s="12" t="s">
        <v>22</v>
      </c>
      <c r="D38" s="12" t="s">
        <v>602</v>
      </c>
      <c r="E38" s="79" t="str">
        <f t="shared" si="9"/>
        <v>40字以内</v>
      </c>
      <c r="F38" s="139"/>
      <c r="G38" s="140"/>
      <c r="H38" s="140"/>
      <c r="I38" s="140"/>
      <c r="J38" s="140"/>
      <c r="K38" s="140"/>
      <c r="L38" s="140"/>
      <c r="M38" s="140"/>
      <c r="N38" s="141"/>
      <c r="O38" s="142" t="s">
        <v>16</v>
      </c>
      <c r="P38" s="143"/>
      <c r="T38" s="63" t="b">
        <f t="shared" si="5"/>
        <v>1</v>
      </c>
      <c r="U38" s="60">
        <f t="shared" si="6"/>
        <v>40</v>
      </c>
      <c r="V38" s="57">
        <v>40</v>
      </c>
    </row>
    <row r="39" spans="2:31" ht="36" customHeight="1" x14ac:dyDescent="0.15">
      <c r="B39" s="136">
        <v>4</v>
      </c>
      <c r="C39" s="12" t="s">
        <v>606</v>
      </c>
      <c r="D39" s="18" t="s">
        <v>608</v>
      </c>
      <c r="E39" s="79" t="str">
        <f t="shared" si="9"/>
        <v>15字以内</v>
      </c>
      <c r="F39" s="139"/>
      <c r="G39" s="140"/>
      <c r="H39" s="140"/>
      <c r="I39" s="140"/>
      <c r="J39" s="140"/>
      <c r="K39" s="140"/>
      <c r="L39" s="140"/>
      <c r="M39" s="140"/>
      <c r="N39" s="141"/>
      <c r="O39" s="142" t="s">
        <v>613</v>
      </c>
      <c r="P39" s="143"/>
      <c r="T39" s="63" t="b">
        <f t="shared" ref="T39:T40" si="10">IF(OR(U39=FALSE,X39=FALSE,AB39=FALSE),FALSE,TRUE)</f>
        <v>1</v>
      </c>
      <c r="U39" s="60">
        <f t="shared" si="6"/>
        <v>15</v>
      </c>
      <c r="V39" s="57">
        <v>15</v>
      </c>
      <c r="X39" s="63" t="b">
        <f>IF(F39&lt;&gt;"",IF(LEN(F39)&gt;=10,IF(LEN(F39)-LEN(SUBSTITUTE(F39, "-",""))=2,TRUE,FALSE),FALSE),TRUE)</f>
        <v>1</v>
      </c>
      <c r="Y39" s="59" t="s">
        <v>666</v>
      </c>
      <c r="AB39" s="63" t="b">
        <f t="shared" ref="AB39:AB40" si="11">IF(LEN(SUBSTITUTE(SUBSTITUTE(SUBSTITUTE(SUBSTITUTE(SUBSTITUTE(SUBSTITUTE(SUBSTITUTE(SUBSTITUTE(SUBSTITUTE(SUBSTITUTE(SUBSTITUTE(F39,"1",""),"2",""),"3",""),"4",""),"5",""),"6",""),"7",""),"8",""),"9",""),"0",""),"-",""))&lt;&gt;0,FALSE,TRUE)</f>
        <v>1</v>
      </c>
      <c r="AC39" s="59" t="s">
        <v>669</v>
      </c>
    </row>
    <row r="40" spans="2:31" ht="36" customHeight="1" x14ac:dyDescent="0.15">
      <c r="B40" s="137"/>
      <c r="C40" s="13" t="s">
        <v>607</v>
      </c>
      <c r="D40" s="12" t="s">
        <v>608</v>
      </c>
      <c r="E40" s="79" t="str">
        <f t="shared" si="9"/>
        <v>15字以内</v>
      </c>
      <c r="F40" s="139"/>
      <c r="G40" s="140"/>
      <c r="H40" s="140"/>
      <c r="I40" s="140"/>
      <c r="J40" s="140"/>
      <c r="K40" s="140"/>
      <c r="L40" s="140"/>
      <c r="M40" s="140"/>
      <c r="N40" s="141"/>
      <c r="O40" s="142" t="s">
        <v>613</v>
      </c>
      <c r="P40" s="143"/>
      <c r="T40" s="63" t="b">
        <f t="shared" si="10"/>
        <v>1</v>
      </c>
      <c r="U40" s="60">
        <f t="shared" si="6"/>
        <v>15</v>
      </c>
      <c r="V40" s="57">
        <v>15</v>
      </c>
      <c r="X40" s="63" t="b">
        <f>IF(F40&lt;&gt;"",IF(LEN(F40)&gt;=10,IF(LEN(F40)-LEN(SUBSTITUTE(F40, "-",""))=2,TRUE,FALSE),FALSE),TRUE)</f>
        <v>1</v>
      </c>
      <c r="Y40" s="59" t="s">
        <v>666</v>
      </c>
      <c r="AB40" s="63" t="b">
        <f t="shared" si="11"/>
        <v>1</v>
      </c>
      <c r="AC40" s="59" t="s">
        <v>669</v>
      </c>
    </row>
    <row r="41" spans="2:31" ht="36" customHeight="1" thickBot="1" x14ac:dyDescent="0.2">
      <c r="B41" s="138"/>
      <c r="C41" s="19" t="s">
        <v>14</v>
      </c>
      <c r="D41" s="19" t="s">
        <v>609</v>
      </c>
      <c r="E41" s="83" t="str">
        <f t="shared" si="9"/>
        <v>50字以内</v>
      </c>
      <c r="F41" s="144"/>
      <c r="G41" s="145"/>
      <c r="H41" s="145"/>
      <c r="I41" s="145"/>
      <c r="J41" s="145"/>
      <c r="K41" s="145"/>
      <c r="L41" s="145"/>
      <c r="M41" s="145"/>
      <c r="N41" s="146"/>
      <c r="O41" s="147" t="s">
        <v>17</v>
      </c>
      <c r="P41" s="148"/>
      <c r="T41" s="63" t="b">
        <f>IF(OR(U41=FALSE,X41=FALSE),FALSE,TRUE)</f>
        <v>1</v>
      </c>
      <c r="U41" s="60">
        <f t="shared" si="6"/>
        <v>50</v>
      </c>
      <c r="V41" s="57">
        <v>50</v>
      </c>
      <c r="X41" s="63" t="b">
        <f>IF(F41&lt;&gt;"",IF(LEN(F41)&gt;=3,IF(LEN(F41)-LEN(SUBSTITUTE(F41, "@",""))=1,TRUE,FALSE),FALSE),TRUE)</f>
        <v>1</v>
      </c>
      <c r="Y41" s="59" t="s">
        <v>666</v>
      </c>
    </row>
    <row r="42" spans="2:31" ht="12" customHeight="1" thickBot="1" x14ac:dyDescent="0.2">
      <c r="P42" s="52"/>
    </row>
    <row r="43" spans="2:31" s="2" customFormat="1" ht="30" customHeight="1" x14ac:dyDescent="0.15">
      <c r="B43" s="194" t="s">
        <v>33</v>
      </c>
      <c r="C43" s="195"/>
      <c r="D43" s="195"/>
      <c r="E43" s="195"/>
      <c r="F43" s="195"/>
      <c r="G43" s="195"/>
      <c r="H43" s="195"/>
      <c r="I43" s="195"/>
      <c r="J43" s="195"/>
      <c r="K43" s="195"/>
      <c r="L43" s="195"/>
      <c r="M43" s="195"/>
      <c r="N43" s="195"/>
      <c r="O43" s="195"/>
      <c r="P43" s="196"/>
      <c r="R43" s="59"/>
      <c r="S43" s="22"/>
      <c r="T43" s="22"/>
      <c r="U43" s="22"/>
      <c r="V43" s="56"/>
      <c r="W43" s="22"/>
      <c r="X43" s="22"/>
      <c r="Y43" s="22"/>
      <c r="Z43" s="57"/>
      <c r="AA43" s="22"/>
      <c r="AB43" s="22"/>
      <c r="AC43" s="22"/>
      <c r="AD43" s="57"/>
      <c r="AE43" s="22"/>
    </row>
    <row r="44" spans="2:31" ht="24" customHeight="1" thickBot="1" x14ac:dyDescent="0.2">
      <c r="B44" s="7" t="s">
        <v>6</v>
      </c>
      <c r="C44" s="4" t="s">
        <v>7</v>
      </c>
      <c r="D44" s="4" t="s">
        <v>8</v>
      </c>
      <c r="E44" s="20" t="s">
        <v>600</v>
      </c>
      <c r="F44" s="192" t="s">
        <v>9</v>
      </c>
      <c r="G44" s="260"/>
      <c r="H44" s="260"/>
      <c r="I44" s="260"/>
      <c r="J44" s="260"/>
      <c r="K44" s="260"/>
      <c r="L44" s="260"/>
      <c r="M44" s="260"/>
      <c r="N44" s="261"/>
      <c r="O44" s="192" t="s">
        <v>10</v>
      </c>
      <c r="P44" s="193"/>
    </row>
    <row r="45" spans="2:31" ht="36" customHeight="1" thickTop="1" thickBot="1" x14ac:dyDescent="0.2">
      <c r="B45" s="153">
        <v>1</v>
      </c>
      <c r="C45" s="18" t="s">
        <v>35</v>
      </c>
      <c r="D45" s="23" t="s">
        <v>618</v>
      </c>
      <c r="E45" s="79" t="str">
        <f>IF(U45=FALSE,"オーバー",U45 &amp; "字以内")</f>
        <v>30字以内</v>
      </c>
      <c r="F45" s="264"/>
      <c r="G45" s="265"/>
      <c r="H45" s="265"/>
      <c r="I45" s="265"/>
      <c r="J45" s="265"/>
      <c r="K45" s="265"/>
      <c r="L45" s="265"/>
      <c r="M45" s="265"/>
      <c r="N45" s="266"/>
      <c r="O45" s="282" t="s">
        <v>619</v>
      </c>
      <c r="P45" s="283"/>
      <c r="T45" s="63" t="b">
        <f t="shared" ref="T45" si="12">IF(U45=FALSE,FALSE,TRUE)</f>
        <v>1</v>
      </c>
      <c r="U45" s="60">
        <f>IF(V45-LEN(F45)&lt;0,FALSE,V45-LEN(F45))</f>
        <v>30</v>
      </c>
      <c r="V45" s="57">
        <v>30</v>
      </c>
    </row>
    <row r="46" spans="2:31" ht="36" customHeight="1" thickTop="1" x14ac:dyDescent="0.15">
      <c r="B46" s="154"/>
      <c r="C46" s="18" t="s">
        <v>46</v>
      </c>
      <c r="D46" s="24"/>
      <c r="E46" s="67"/>
      <c r="F46" s="284" t="str">
        <f>IF(ISERR(IF(MID($P$47,1,1)&lt;&gt;"",FIND(MID($P$47,1,1),$O$47),"")),"×",MID($P$47,1,1))&amp;IF(ISERR(IF(MID($P$47,2,1)&lt;&gt;"",FIND(MID($P$47,2,1),$O$47),"")),"×",MID($P$47,2,1))&amp;IF(ISERR(IF(MID($P$47,3,1)&lt;&gt;"",FIND(MID($P$47,3,1),$O$47),"")),"×",MID($P$47,3,1))&amp;IF(ISERR(IF(MID($P$47,4,1)&lt;&gt;"",FIND(MID($P$47,4,1),$O$47),"")),"×",MID($P$47,4,1))&amp;IF(ISERR(IF(MID($P$47,5,1)&lt;&gt;"",FIND(MID($P$47,5,1),$O$47),"")),"×",MID($P$47,5,1))&amp;IF(ISERR(IF(MID($P$47,6,1)&lt;&gt;"",FIND(MID($P$47,6,1),$O$47),"")),"×",MID($P$47,6,1))&amp;IF(ISERR(IF(MID($P$47,7,1)&lt;&gt;"",FIND(MID($P$47,7,1),$O$47),"")),"×",MID($P$47,7,1))&amp;IF(ISERR(IF(MID($P$47,8,1)&lt;&gt;"",FIND(MID($P$47,8,1),$O$47),"")),"×",MID($P$47,8,1))&amp;IF(ISERR(IF(MID($P$47,9,1)&lt;&gt;"",FIND(MID($P$47,9,1),$O$47),"")),"×",MID($P$47,9,1))&amp;IF(ISERR(IF(MID($P$47,10,1)&lt;&gt;"",FIND(MID($P$47,10,1),$O$47),"")),"×",MID($P$47,10,1))&amp;IF(ISERR(IF(MID($P$47,11,1)&lt;&gt;"",FIND(MID($P$47,11,1),$O$47),"")),"×",MID($P$47,11,1))&amp;IF(ISERR(IF(MID($P$47,12,1)&lt;&gt;"",FIND(MID($P$47,12,1),$O$47),"")),"×",MID($P$47,12,1))&amp;IF(ISERR(IF(MID($P$47,13,1)&lt;&gt;"",FIND(MID($P$47,13,1),$O$47),"")),"×",MID($P$47,13,1))&amp;IF(ISERR(IF(MID($P$47,14,1)&lt;&gt;"",FIND(MID($P$47,14,1),$O$47),"")),"×",MID($P$47,14,1))&amp;IF(ISERR(IF(MID($P$47,15,1)&lt;&gt;"",FIND(MID($P$47,15,1),$O$47),"")),"×",MID($P$47,15,1))&amp;IF(ISERR(IF(MID($P$47,16,1)&lt;&gt;"",FIND(MID($P$47,16,1),$O$47),"")),"×",MID($P$47,16,1))&amp;IF(ISERR(IF(MID($P$47,17,1)&lt;&gt;"",FIND(MID($P$47,17,1),$O$47),"")),"×",MID($P$47,17,1))&amp;IF(ISERR(IF(MID($P$47,18,1)&lt;&gt;"",FIND(MID($P$47,18,1),$O$47),"")),"×",MID($P$47,18,1))&amp;IF(ISERR(IF(MID($P$47,19,1)&lt;&gt;"",FIND(MID($P$47,19,1),$O$47),"")),"×",MID($P$47,19,1))&amp;IF(ISERR(IF(MID($P$47,20,1)&lt;&gt;"",FIND(MID($P$47,20,1),$O$47),"")),"×",MID($P$47,20,1))&amp;IF(ISERR(IF(MID($P$47,21,1)&lt;&gt;"",FIND(MID($P$47,21,1),$O$47),"")),"×",MID($P$47,21,1))&amp;IF(ISERR(IF(MID($P$47,22,1)&lt;&gt;"",FIND(MID($P$47,22,1),$O$47),"")),"×",MID($P$47,22,1))&amp;IF(ISERR(IF(MID($P$47,23,1)&lt;&gt;"",FIND(MID($P$47,23,1),$O$47),"")),"×",MID($P$47,23,1))&amp;IF(ISERR(IF(MID($P$47,24,1)&lt;&gt;"",FIND(MID($P$47,24,1),$O$47),"")),"×",MID($P$47,24,1))&amp;IF(ISERR(IF(MID($P$47,25,1)&lt;&gt;"",FIND(MID($P$47,25,1),$O$47),"")),"×",MID($P$47,25,1))&amp;IF(ISERR(IF(MID($P$47,26,1)&lt;&gt;"",FIND(MID($P$47,26,1),$O$47),"")),"×",MID($P$47,26,1))&amp;IF(ISERR(IF(MID($P$47,27,1)&lt;&gt;"",FIND(MID($P$47,27,1),$O$47),"")),"×",MID($P$47,27,1))&amp;IF(ISERR(IF(MID($P$47,28,1)&lt;&gt;"",FIND(MID($P$47,28,1),$O$47),"")),"×",MID($P$47,28,1))&amp;IF(ISERR(IF(MID($P$47,29,1)&lt;&gt;"",FIND(MID($P$47,29,1),$O$47),"")),"×",MID($P$47,29,1))&amp;IF(ISERR(IF(MID($P$47,30,1)&lt;&gt;"",FIND(MID($P$47,30,1),$O$47),"")),"×",MID($P$47,30,1))</f>
        <v/>
      </c>
      <c r="G46" s="285"/>
      <c r="H46" s="285"/>
      <c r="I46" s="285"/>
      <c r="J46" s="285"/>
      <c r="K46" s="285"/>
      <c r="L46" s="285"/>
      <c r="M46" s="285"/>
      <c r="N46" s="286"/>
      <c r="O46" s="64" t="s">
        <v>60</v>
      </c>
      <c r="P46" s="25"/>
    </row>
    <row r="47" spans="2:31" ht="24" customHeight="1" x14ac:dyDescent="0.15">
      <c r="B47" s="137"/>
      <c r="C47" s="221" t="s">
        <v>47</v>
      </c>
      <c r="D47" s="229" t="s">
        <v>32</v>
      </c>
      <c r="E47" s="229"/>
      <c r="F47" s="230"/>
      <c r="G47" s="230"/>
      <c r="H47" s="230"/>
      <c r="I47" s="230"/>
      <c r="J47" s="230"/>
      <c r="K47" s="230"/>
      <c r="L47" s="230"/>
      <c r="M47" s="230"/>
      <c r="N47" s="230"/>
      <c r="O47" s="26" t="s">
        <v>616</v>
      </c>
      <c r="P47" s="27" t="str">
        <f>LEFT(SUBSTITUTE(SUBSTITUTE(SUBSTITUTE(SUBSTITUTE(SUBSTITUTE(SUBSTITUTE(SUBSTITUTE(SUBSTITUTE(SUBSTITUTE(SUBSTITUTE(ASC(UPPER($F$45)),"ｧ","ｱ"),"ｨ","ｲ"),"ｩ","ｳ"),"ｪ","ｴ"),"ｫ","ｵ"),"ｬ","ﾔ"),"ｭ","ﾕ"),"ｮ","ﾖ"),"ｯ","ﾂ"),"ｰ","-"),30)</f>
        <v/>
      </c>
    </row>
    <row r="48" spans="2:31" ht="36" customHeight="1" x14ac:dyDescent="0.15">
      <c r="B48" s="137"/>
      <c r="C48" s="292"/>
      <c r="D48" s="221" t="s">
        <v>48</v>
      </c>
      <c r="E48" s="222"/>
      <c r="F48" s="267" t="s">
        <v>50</v>
      </c>
      <c r="G48" s="268"/>
      <c r="H48" s="268"/>
      <c r="I48" s="268"/>
      <c r="J48" s="268"/>
      <c r="K48" s="268"/>
      <c r="L48" s="268"/>
      <c r="M48" s="268"/>
      <c r="N48" s="269"/>
      <c r="O48" s="208" t="s">
        <v>55</v>
      </c>
      <c r="P48" s="209"/>
    </row>
    <row r="49" spans="2:31" ht="36" customHeight="1" x14ac:dyDescent="0.15">
      <c r="B49" s="137"/>
      <c r="C49" s="292"/>
      <c r="D49" s="223" t="s">
        <v>49</v>
      </c>
      <c r="E49" s="224"/>
      <c r="F49" s="267" t="s">
        <v>51</v>
      </c>
      <c r="G49" s="268"/>
      <c r="H49" s="268"/>
      <c r="I49" s="268"/>
      <c r="J49" s="268"/>
      <c r="K49" s="268"/>
      <c r="L49" s="268"/>
      <c r="M49" s="268"/>
      <c r="N49" s="269"/>
      <c r="O49" s="208" t="s">
        <v>56</v>
      </c>
      <c r="P49" s="209"/>
    </row>
    <row r="50" spans="2:31" ht="36" customHeight="1" x14ac:dyDescent="0.15">
      <c r="B50" s="137"/>
      <c r="C50" s="292"/>
      <c r="D50" s="223" t="s">
        <v>58</v>
      </c>
      <c r="E50" s="224"/>
      <c r="F50" s="267" t="s">
        <v>59</v>
      </c>
      <c r="G50" s="268"/>
      <c r="H50" s="268"/>
      <c r="I50" s="268"/>
      <c r="J50" s="268"/>
      <c r="K50" s="268"/>
      <c r="L50" s="268"/>
      <c r="M50" s="268"/>
      <c r="N50" s="269"/>
      <c r="O50" s="208" t="s">
        <v>57</v>
      </c>
      <c r="P50" s="209"/>
    </row>
    <row r="51" spans="2:31" ht="36" customHeight="1" thickBot="1" x14ac:dyDescent="0.2">
      <c r="B51" s="138"/>
      <c r="C51" s="293"/>
      <c r="D51" s="225" t="s">
        <v>54</v>
      </c>
      <c r="E51" s="226"/>
      <c r="F51" s="287" t="s">
        <v>52</v>
      </c>
      <c r="G51" s="288"/>
      <c r="H51" s="288"/>
      <c r="I51" s="288"/>
      <c r="J51" s="288"/>
      <c r="K51" s="288"/>
      <c r="L51" s="288"/>
      <c r="M51" s="288"/>
      <c r="N51" s="289"/>
      <c r="O51" s="280" t="s">
        <v>53</v>
      </c>
      <c r="P51" s="281"/>
    </row>
    <row r="52" spans="2:31" ht="12" customHeight="1" thickBot="1" x14ac:dyDescent="0.2">
      <c r="P52" s="52"/>
    </row>
    <row r="53" spans="2:31" s="2" customFormat="1" ht="30" customHeight="1" x14ac:dyDescent="0.15">
      <c r="B53" s="194" t="s">
        <v>45</v>
      </c>
      <c r="C53" s="195"/>
      <c r="D53" s="195"/>
      <c r="E53" s="195"/>
      <c r="F53" s="195"/>
      <c r="G53" s="195"/>
      <c r="H53" s="195"/>
      <c r="I53" s="195"/>
      <c r="J53" s="195"/>
      <c r="K53" s="195"/>
      <c r="L53" s="195"/>
      <c r="M53" s="195"/>
      <c r="N53" s="195"/>
      <c r="O53" s="195"/>
      <c r="P53" s="196"/>
      <c r="R53" s="59"/>
      <c r="S53" s="22"/>
      <c r="T53" s="22"/>
      <c r="U53" s="22"/>
      <c r="V53" s="56"/>
      <c r="W53" s="22"/>
      <c r="X53" s="22"/>
      <c r="Y53" s="22"/>
      <c r="Z53" s="57"/>
      <c r="AA53" s="22"/>
      <c r="AB53" s="22"/>
      <c r="AC53" s="22"/>
      <c r="AD53" s="57"/>
      <c r="AE53" s="22"/>
    </row>
    <row r="54" spans="2:31" ht="24" customHeight="1" x14ac:dyDescent="0.15">
      <c r="B54" s="7" t="s">
        <v>6</v>
      </c>
      <c r="C54" s="4" t="s">
        <v>7</v>
      </c>
      <c r="D54" s="4" t="s">
        <v>8</v>
      </c>
      <c r="E54" s="20" t="s">
        <v>600</v>
      </c>
      <c r="F54" s="197" t="s">
        <v>9</v>
      </c>
      <c r="G54" s="198"/>
      <c r="H54" s="198"/>
      <c r="I54" s="198"/>
      <c r="J54" s="198"/>
      <c r="K54" s="198"/>
      <c r="L54" s="198"/>
      <c r="M54" s="198"/>
      <c r="N54" s="199"/>
      <c r="O54" s="192" t="s">
        <v>10</v>
      </c>
      <c r="P54" s="193"/>
    </row>
    <row r="55" spans="2:31" ht="36" customHeight="1" x14ac:dyDescent="0.15">
      <c r="B55" s="270">
        <v>1</v>
      </c>
      <c r="C55" s="9" t="s">
        <v>777</v>
      </c>
      <c r="D55" s="227"/>
      <c r="E55" s="228"/>
      <c r="F55" s="200" t="s">
        <v>778</v>
      </c>
      <c r="G55" s="201"/>
      <c r="H55" s="201"/>
      <c r="I55" s="201"/>
      <c r="J55" s="201"/>
      <c r="K55" s="201"/>
      <c r="L55" s="201"/>
      <c r="M55" s="201"/>
      <c r="N55" s="202"/>
      <c r="O55" s="203" t="s">
        <v>37</v>
      </c>
      <c r="P55" s="204"/>
      <c r="R55" s="55">
        <f>IF(T55,VLOOKUP(F55,範囲_支払サイクル,2,FALSE),"エラー")</f>
        <v>661</v>
      </c>
      <c r="T55" s="63" t="b">
        <f>IF(F55="",FALSE,TRUE)</f>
        <v>1</v>
      </c>
    </row>
    <row r="56" spans="2:31" ht="36" customHeight="1" thickBot="1" x14ac:dyDescent="0.2">
      <c r="B56" s="271"/>
      <c r="C56" s="9" t="s">
        <v>36</v>
      </c>
      <c r="D56" s="9" t="s">
        <v>758</v>
      </c>
      <c r="E56" s="90"/>
      <c r="F56" s="200" t="s">
        <v>759</v>
      </c>
      <c r="G56" s="201"/>
      <c r="H56" s="201"/>
      <c r="I56" s="201"/>
      <c r="J56" s="201"/>
      <c r="K56" s="201"/>
      <c r="L56" s="201"/>
      <c r="M56" s="201"/>
      <c r="N56" s="202"/>
      <c r="O56" s="203" t="s">
        <v>37</v>
      </c>
      <c r="P56" s="204"/>
      <c r="R56" s="55" t="str">
        <f>IF(T56,VLOOKUP(F56,範囲_支払方法,2,FALSE),"エラー")&amp;R55</f>
        <v>T661</v>
      </c>
      <c r="T56" s="63" t="b">
        <f>IF(F56="",FALSE,TRUE)</f>
        <v>1</v>
      </c>
      <c r="X56" s="60" t="b">
        <f>IF(F56="",FALSE,TRUE)</f>
        <v>1</v>
      </c>
      <c r="Y56" s="59" t="s">
        <v>667</v>
      </c>
    </row>
    <row r="57" spans="2:31" ht="36" customHeight="1" thickTop="1" thickBot="1" x14ac:dyDescent="0.2">
      <c r="B57" s="11">
        <v>2</v>
      </c>
      <c r="C57" s="12" t="s">
        <v>34</v>
      </c>
      <c r="D57" s="12" t="s">
        <v>609</v>
      </c>
      <c r="E57" s="85" t="str">
        <f>IF(AND(F57&lt;&gt;"未入力",F57&lt;&gt;"不要",F57&lt;&gt;"削除"),IF(U57=FALSE,"オーバー",U57 &amp; "字以内"),"")</f>
        <v/>
      </c>
      <c r="F57" s="133" t="s">
        <v>668</v>
      </c>
      <c r="G57" s="134"/>
      <c r="H57" s="134"/>
      <c r="I57" s="134"/>
      <c r="J57" s="134"/>
      <c r="K57" s="134"/>
      <c r="L57" s="134"/>
      <c r="M57" s="134"/>
      <c r="N57" s="135"/>
      <c r="O57" s="142" t="s">
        <v>598</v>
      </c>
      <c r="P57" s="143"/>
      <c r="T57" s="63" t="b">
        <f>IF(OR(U57=FALSE,X57=FALSE),FALSE,TRUE)</f>
        <v>1</v>
      </c>
      <c r="U57" s="60">
        <f>IF(V57-LEN(F57)&lt;0,FALSE,V57-LEN(F57))</f>
        <v>47</v>
      </c>
      <c r="V57" s="57">
        <v>50</v>
      </c>
      <c r="X57" s="63" t="b">
        <f>IF(AND(F57&lt;&gt;"",F57&lt;&gt;"未入力",F57&lt;&gt;"削除"),IF(LEN(F57)&gt;=3,IF(LEN(F57)-LEN(SUBSTITUTE(F57, "@",""))=1,TRUE,FALSE),FALSE),TRUE)</f>
        <v>1</v>
      </c>
      <c r="Y57" s="59" t="s">
        <v>666</v>
      </c>
    </row>
    <row r="58" spans="2:31" ht="24" customHeight="1" thickTop="1" thickBot="1" x14ac:dyDescent="0.2">
      <c r="B58" s="153">
        <v>3</v>
      </c>
      <c r="C58" s="171" t="s">
        <v>595</v>
      </c>
      <c r="D58" s="17"/>
      <c r="E58" s="86"/>
      <c r="F58" s="189" t="str">
        <f>"金融機関コード（" &amp; 4 - COUNTA(F59:I59) &amp;"文字）"</f>
        <v>金融機関コード（4文字）</v>
      </c>
      <c r="G58" s="189"/>
      <c r="H58" s="189"/>
      <c r="I58" s="189"/>
      <c r="J58" s="189" t="str">
        <f>"本支店コード（" &amp; 3 - COUNTA(J59:L59) &amp;"文字）"</f>
        <v>本支店コード（3文字）</v>
      </c>
      <c r="K58" s="189"/>
      <c r="L58" s="189"/>
      <c r="M58" s="39"/>
      <c r="N58" s="40"/>
      <c r="O58" s="142"/>
      <c r="P58" s="143"/>
    </row>
    <row r="59" spans="2:31" ht="36" customHeight="1" thickTop="1" thickBot="1" x14ac:dyDescent="0.2">
      <c r="B59" s="154"/>
      <c r="C59" s="172"/>
      <c r="D59" s="12" t="s">
        <v>605</v>
      </c>
      <c r="E59" s="85" t="str">
        <f>IF(U59=FALSE,"オーバー",U59 &amp; "文字")</f>
        <v>7文字</v>
      </c>
      <c r="F59" s="45"/>
      <c r="G59" s="46"/>
      <c r="H59" s="46"/>
      <c r="I59" s="47"/>
      <c r="J59" s="48"/>
      <c r="K59" s="46"/>
      <c r="L59" s="49"/>
      <c r="M59" s="190"/>
      <c r="N59" s="191"/>
      <c r="O59" s="142" t="s">
        <v>596</v>
      </c>
      <c r="P59" s="143"/>
      <c r="T59" s="63" t="b">
        <f t="shared" ref="T59:T64" si="13">IF(U59=FALSE,FALSE,TRUE)</f>
        <v>1</v>
      </c>
      <c r="U59" s="60">
        <f>IF(V59-COUNTA(F59:L59)&lt;0,FALSE,V59-COUNTA(F59:L59))</f>
        <v>7</v>
      </c>
      <c r="V59" s="57">
        <v>7</v>
      </c>
    </row>
    <row r="60" spans="2:31" ht="36" customHeight="1" thickTop="1" x14ac:dyDescent="0.15">
      <c r="B60" s="154"/>
      <c r="C60" s="12" t="s">
        <v>38</v>
      </c>
      <c r="D60" s="12" t="s">
        <v>602</v>
      </c>
      <c r="E60" s="85" t="str">
        <f>IF(U60=FALSE,"オーバー",U60 &amp; "字以内")</f>
        <v>20字以内</v>
      </c>
      <c r="F60" s="139"/>
      <c r="G60" s="140"/>
      <c r="H60" s="140"/>
      <c r="I60" s="140"/>
      <c r="J60" s="140"/>
      <c r="K60" s="140"/>
      <c r="L60" s="214"/>
      <c r="M60" s="210" t="s">
        <v>40</v>
      </c>
      <c r="N60" s="211"/>
      <c r="O60" s="87" t="s">
        <v>615</v>
      </c>
      <c r="P60" s="88" t="s">
        <v>676</v>
      </c>
      <c r="R60" s="55">
        <f>IF(X60,VLOOKUP(M60,範囲_金融機関名,2,FALSE),"エラー")</f>
        <v>1</v>
      </c>
      <c r="T60" s="63" t="b">
        <f>IF(OR(U60=FALSE,X60=FALSE),FALSE,TRUE)</f>
        <v>1</v>
      </c>
      <c r="U60" s="60">
        <f>IF(V60-LEN(F60)&lt;0,FALSE,V60-LEN(F60))</f>
        <v>20</v>
      </c>
      <c r="V60" s="57">
        <v>20</v>
      </c>
      <c r="X60" s="60" t="b">
        <f>IF(M60="",FALSE,TRUE)</f>
        <v>1</v>
      </c>
      <c r="Y60" s="59" t="s">
        <v>667</v>
      </c>
    </row>
    <row r="61" spans="2:31" ht="36" customHeight="1" x14ac:dyDescent="0.15">
      <c r="B61" s="154"/>
      <c r="C61" s="12" t="s">
        <v>39</v>
      </c>
      <c r="D61" s="12" t="s">
        <v>602</v>
      </c>
      <c r="E61" s="85" t="str">
        <f>IF(U61=FALSE,"オーバー",U61 &amp; "字以内")</f>
        <v>20字以内</v>
      </c>
      <c r="F61" s="139"/>
      <c r="G61" s="140"/>
      <c r="H61" s="140"/>
      <c r="I61" s="140"/>
      <c r="J61" s="140"/>
      <c r="K61" s="140"/>
      <c r="L61" s="214"/>
      <c r="M61" s="299" t="s">
        <v>41</v>
      </c>
      <c r="N61" s="300"/>
      <c r="O61" s="142" t="s">
        <v>62</v>
      </c>
      <c r="P61" s="143"/>
      <c r="R61" s="55">
        <f>IF(X61,VLOOKUP(M61,範囲_金融機関支店名,2,FALSE),"エラー")</f>
        <v>1</v>
      </c>
      <c r="T61" s="63" t="b">
        <f>IF(OR(U61=FALSE,X61=FALSE),FALSE,TRUE)</f>
        <v>1</v>
      </c>
      <c r="U61" s="60">
        <f>IF(V61-LEN(F61)&lt;0,FALSE,V61-LEN(F61))</f>
        <v>20</v>
      </c>
      <c r="V61" s="57">
        <v>20</v>
      </c>
      <c r="X61" s="60" t="b">
        <f>IF(M61="",FALSE,TRUE)</f>
        <v>1</v>
      </c>
      <c r="Y61" s="59" t="s">
        <v>667</v>
      </c>
    </row>
    <row r="62" spans="2:31" ht="36" customHeight="1" x14ac:dyDescent="0.15">
      <c r="B62" s="154"/>
      <c r="C62" s="12" t="s">
        <v>42</v>
      </c>
      <c r="D62" s="12" t="s">
        <v>605</v>
      </c>
      <c r="E62" s="85" t="str">
        <f>IF(U62=FALSE,"オーバー",U62 &amp; "文字")</f>
        <v>7文字</v>
      </c>
      <c r="F62" s="50"/>
      <c r="G62" s="41"/>
      <c r="H62" s="41"/>
      <c r="I62" s="41"/>
      <c r="J62" s="41"/>
      <c r="K62" s="41"/>
      <c r="L62" s="51"/>
      <c r="M62" s="212" t="s">
        <v>44</v>
      </c>
      <c r="N62" s="213"/>
      <c r="O62" s="142" t="s">
        <v>597</v>
      </c>
      <c r="P62" s="143"/>
      <c r="R62" s="54">
        <f>IF(X62,VLOOKUP(M62,範囲_口座種別,2,FALSE),"エラー")</f>
        <v>1</v>
      </c>
      <c r="T62" s="63" t="b">
        <f>IF(OR(U62=FALSE,X62=FALSE),FALSE,TRUE)</f>
        <v>1</v>
      </c>
      <c r="U62" s="60">
        <f>IF(V62-COUNTA(F62:L62)&lt;0,FALSE,V62-COUNTA(F62:L62))</f>
        <v>7</v>
      </c>
      <c r="V62" s="57">
        <v>7</v>
      </c>
      <c r="X62" s="60" t="b">
        <f>IF(M62="",FALSE,TRUE)</f>
        <v>1</v>
      </c>
      <c r="Y62" s="59" t="s">
        <v>667</v>
      </c>
    </row>
    <row r="63" spans="2:31" ht="36" customHeight="1" x14ac:dyDescent="0.25">
      <c r="B63" s="154"/>
      <c r="C63" s="12" t="s">
        <v>43</v>
      </c>
      <c r="D63" s="12" t="s">
        <v>602</v>
      </c>
      <c r="E63" s="85" t="str">
        <f>IF(U63=FALSE,"オーバー",U63 &amp; "字以内")</f>
        <v>50字以内</v>
      </c>
      <c r="F63" s="277"/>
      <c r="G63" s="278"/>
      <c r="H63" s="278"/>
      <c r="I63" s="278"/>
      <c r="J63" s="278"/>
      <c r="K63" s="278"/>
      <c r="L63" s="278"/>
      <c r="M63" s="278"/>
      <c r="N63" s="279"/>
      <c r="O63" s="142"/>
      <c r="P63" s="143"/>
      <c r="R63" s="72" t="s">
        <v>670</v>
      </c>
      <c r="T63" s="63" t="b">
        <f t="shared" si="13"/>
        <v>1</v>
      </c>
      <c r="U63" s="60">
        <f>IF(V63-LEN(F63)&lt;0,FALSE,V63-LEN(F63))</f>
        <v>50</v>
      </c>
      <c r="V63" s="57">
        <v>50</v>
      </c>
    </row>
    <row r="64" spans="2:31" ht="36" customHeight="1" thickBot="1" x14ac:dyDescent="0.2">
      <c r="B64" s="154"/>
      <c r="C64" s="14" t="s">
        <v>63</v>
      </c>
      <c r="D64" s="23" t="s">
        <v>620</v>
      </c>
      <c r="E64" s="79" t="str">
        <f>IF(U64=FALSE,"オーバー",U64 &amp; "字以内")</f>
        <v>30字以内</v>
      </c>
      <c r="F64" s="205"/>
      <c r="G64" s="206"/>
      <c r="H64" s="206"/>
      <c r="I64" s="206"/>
      <c r="J64" s="206"/>
      <c r="K64" s="206"/>
      <c r="L64" s="206"/>
      <c r="M64" s="206"/>
      <c r="N64" s="207"/>
      <c r="O64" s="272" t="s">
        <v>619</v>
      </c>
      <c r="P64" s="273"/>
      <c r="R64" s="71" t="s">
        <v>674</v>
      </c>
      <c r="T64" s="63" t="b">
        <f t="shared" si="13"/>
        <v>1</v>
      </c>
      <c r="U64" s="60">
        <f>IF(V64-LEN(F64)&lt;0,FALSE,V64-LEN(F64))</f>
        <v>30</v>
      </c>
      <c r="V64" s="57">
        <v>30</v>
      </c>
    </row>
    <row r="65" spans="2:31" ht="36" customHeight="1" thickTop="1" x14ac:dyDescent="0.15">
      <c r="B65" s="154"/>
      <c r="C65" s="18" t="s">
        <v>64</v>
      </c>
      <c r="D65" s="9"/>
      <c r="E65" s="65"/>
      <c r="F65" s="274" t="str">
        <f>IF(ISERR(IF(MID($P$66,1,1)&lt;&gt;"",FIND(MID($P$66,1,1),$O$66),"")),"×",MID($P$66,1,1))&amp;IF(ISERR(IF(MID($P$66,2,1)&lt;&gt;"",FIND(MID($P$66,2,1),$O$66),"")),"×",MID($P$66,2,1))&amp;IF(ISERR(IF(MID($P$66,3,1)&lt;&gt;"",FIND(MID($P$66,3,1),$O$66),"")),"×",MID($P$66,3,1))&amp;IF(ISERR(IF(MID($P$66,4,1)&lt;&gt;"",FIND(MID($P$66,4,1),$O$66),"")),"×",MID($P$66,4,1))&amp;IF(ISERR(IF(MID($P$66,5,1)&lt;&gt;"",FIND(MID($P$66,5,1),$O$66),"")),"×",MID($P$66,5,1))&amp;IF(ISERR(IF(MID($P$66,6,1)&lt;&gt;"",FIND(MID($P$66,6,1),$O$66),"")),"×",MID($P$66,6,1))&amp;IF(ISERR(IF(MID($P$66,7,1)&lt;&gt;"",FIND(MID($P$66,7,1),$O$66),"")),"×",MID($P$66,7,1))&amp;IF(ISERR(IF(MID($P$66,8,1)&lt;&gt;"",FIND(MID($P$66,8,1),$O$66),"")),"×",MID($P$66,8,1))&amp;IF(ISERR(IF(MID($P$66,9,1)&lt;&gt;"",FIND(MID($P$66,9,1),$O$66),"")),"×",MID($P$66,9,1))&amp;IF(ISERR(IF(MID($P$66,10,1)&lt;&gt;"",FIND(MID($P$66,10,1),$O$66),"")),"×",MID($P$66,10,1))&amp;IF(ISERR(IF(MID($P$66,11,1)&lt;&gt;"",FIND(MID($P$66,11,1),$O$66),"")),"×",MID($P$66,11,1))&amp;IF(ISERR(IF(MID($P$66,12,1)&lt;&gt;"",FIND(MID($P$66,12,1),$O$66),"")),"×",MID($P$66,12,1))&amp;IF(ISERR(IF(MID($P$66,13,1)&lt;&gt;"",FIND(MID($P$66,13,1),$O$66),"")),"×",MID($P$66,13,1))&amp;IF(ISERR(IF(MID($P$66,14,1)&lt;&gt;"",FIND(MID($P$66,14,1),$O$66),"")),"×",MID($P$66,14,1))&amp;IF(ISERR(IF(MID($P$66,15,1)&lt;&gt;"",FIND(MID($P$66,15,1),$O$66),"")),"×",MID($P$66,15,1))&amp;IF(ISERR(IF(MID($P$66,16,1)&lt;&gt;"",FIND(MID($P$66,16,1),$O$66),"")),"×",MID($P$66,16,1))&amp;IF(ISERR(IF(MID($P$66,17,1)&lt;&gt;"",FIND(MID($P$66,17,1),$O$66),"")),"×",MID($P$66,17,1))&amp;IF(ISERR(IF(MID($P$66,18,1)&lt;&gt;"",FIND(MID($P$66,18,1),$O$66),"")),"×",MID($P$66,18,1))&amp;IF(ISERR(IF(MID($P$66,19,1)&lt;&gt;"",FIND(MID($P$66,19,1),$O$66),"")),"×",MID($P$66,19,1))&amp;IF(ISERR(IF(MID($P$66,20,1)&lt;&gt;"",FIND(MID($P$66,20,1),$O$66),"")),"×",MID($P$66,20,1))&amp;IF(ISERR(IF(MID($P$66,21,1)&lt;&gt;"",FIND(MID($P$66,21,1),$O$66),"")),"×",MID($P$66,21,1))&amp;IF(ISERR(IF(MID($P$66,22,1)&lt;&gt;"",FIND(MID($P$66,22,1),$O$66),"")),"×",MID($P$66,22,1))&amp;IF(ISERR(IF(MID($P$66,23,1)&lt;&gt;"",FIND(MID($P$66,23,1),$O$66),"")),"×",MID($P$66,23,1))&amp;IF(ISERR(IF(MID($P$66,24,1)&lt;&gt;"",FIND(MID($P$66,24,1),$O$66),"")),"×",MID($P$66,24,1))&amp;IF(ISERR(IF(MID($P$66,25,1)&lt;&gt;"",FIND(MID($P$66,25,1),$O$66),"")),"×",MID($P$66,25,1))&amp;IF(ISERR(IF(MID($P$66,26,1)&lt;&gt;"",FIND(MID($P$66,26,1),$O$66),"")),"×",MID($P$66,26,1))&amp;IF(ISERR(IF(MID($P$66,27,1)&lt;&gt;"",FIND(MID($P$66,27,1),$O$66),"")),"×",MID($P$66,27,1))&amp;IF(ISERR(IF(MID($P$66,28,1)&lt;&gt;"",FIND(MID($P$66,28,1),$O$66),"")),"×",MID($P$66,28,1))&amp;IF(ISERR(IF(MID($P$66,29,1)&lt;&gt;"",FIND(MID($P$66,29,1),$O$66),"")),"×",MID($P$66,29,1))&amp;IF(ISERR(IF(MID($P$66,30,1)&lt;&gt;"",FIND(MID($P$66,30,1),$O$66),"")),"×",MID($P$66,30,1))</f>
        <v/>
      </c>
      <c r="G65" s="275"/>
      <c r="H65" s="275"/>
      <c r="I65" s="275"/>
      <c r="J65" s="275"/>
      <c r="K65" s="275"/>
      <c r="L65" s="275"/>
      <c r="M65" s="275"/>
      <c r="N65" s="276"/>
      <c r="O65" s="142" t="s">
        <v>60</v>
      </c>
      <c r="P65" s="143"/>
    </row>
    <row r="66" spans="2:31" ht="24.6" customHeight="1" x14ac:dyDescent="0.15">
      <c r="B66" s="154"/>
      <c r="C66" s="297" t="s">
        <v>65</v>
      </c>
      <c r="D66" s="175" t="s">
        <v>32</v>
      </c>
      <c r="E66" s="175"/>
      <c r="F66" s="176"/>
      <c r="G66" s="176"/>
      <c r="H66" s="176"/>
      <c r="I66" s="176"/>
      <c r="J66" s="176"/>
      <c r="K66" s="176"/>
      <c r="L66" s="176"/>
      <c r="M66" s="176"/>
      <c r="N66" s="176"/>
      <c r="O66" s="28" t="s">
        <v>616</v>
      </c>
      <c r="P66" s="29" t="str">
        <f>LEFT(SUBSTITUTE(SUBSTITUTE(SUBSTITUTE(SUBSTITUTE(SUBSTITUTE(SUBSTITUTE(SUBSTITUTE(SUBSTITUTE(SUBSTITUTE(SUBSTITUTE(ASC(UPPER($F$64)),"ｧ","ｱ"),"ｨ","ｲ"),"ｩ","ｳ"),"ｪ","ｴ"),"ｫ","ｵ"),"ｬ","ﾔ"),"ｭ","ﾕ"),"ｮ","ﾖ"),"ｯ","ﾂ"),"ｰ","-"),30)</f>
        <v/>
      </c>
    </row>
    <row r="67" spans="2:31" ht="36" customHeight="1" x14ac:dyDescent="0.15">
      <c r="B67" s="154"/>
      <c r="C67" s="298"/>
      <c r="D67" s="173" t="s">
        <v>48</v>
      </c>
      <c r="E67" s="174"/>
      <c r="F67" s="294" t="s">
        <v>50</v>
      </c>
      <c r="G67" s="295"/>
      <c r="H67" s="295"/>
      <c r="I67" s="295"/>
      <c r="J67" s="295"/>
      <c r="K67" s="295"/>
      <c r="L67" s="295"/>
      <c r="M67" s="295"/>
      <c r="N67" s="296"/>
      <c r="O67" s="262" t="s">
        <v>55</v>
      </c>
      <c r="P67" s="263"/>
    </row>
    <row r="68" spans="2:31" ht="36" customHeight="1" x14ac:dyDescent="0.15">
      <c r="B68" s="154"/>
      <c r="C68" s="298"/>
      <c r="D68" s="173" t="s">
        <v>49</v>
      </c>
      <c r="E68" s="174"/>
      <c r="F68" s="294" t="s">
        <v>51</v>
      </c>
      <c r="G68" s="295"/>
      <c r="H68" s="295"/>
      <c r="I68" s="295"/>
      <c r="J68" s="295"/>
      <c r="K68" s="295"/>
      <c r="L68" s="295"/>
      <c r="M68" s="295"/>
      <c r="N68" s="296"/>
      <c r="O68" s="262" t="s">
        <v>56</v>
      </c>
      <c r="P68" s="263"/>
    </row>
    <row r="69" spans="2:31" ht="36" customHeight="1" x14ac:dyDescent="0.15">
      <c r="B69" s="154"/>
      <c r="C69" s="298"/>
      <c r="D69" s="173" t="s">
        <v>58</v>
      </c>
      <c r="E69" s="174"/>
      <c r="F69" s="294" t="s">
        <v>59</v>
      </c>
      <c r="G69" s="295"/>
      <c r="H69" s="295"/>
      <c r="I69" s="295"/>
      <c r="J69" s="295"/>
      <c r="K69" s="295"/>
      <c r="L69" s="295"/>
      <c r="M69" s="295"/>
      <c r="N69" s="296"/>
      <c r="O69" s="262" t="s">
        <v>57</v>
      </c>
      <c r="P69" s="263"/>
    </row>
    <row r="70" spans="2:31" ht="36" customHeight="1" thickBot="1" x14ac:dyDescent="0.2">
      <c r="B70" s="155"/>
      <c r="C70" s="298"/>
      <c r="D70" s="173" t="s">
        <v>54</v>
      </c>
      <c r="E70" s="174"/>
      <c r="F70" s="294" t="s">
        <v>52</v>
      </c>
      <c r="G70" s="295"/>
      <c r="H70" s="295"/>
      <c r="I70" s="295"/>
      <c r="J70" s="295"/>
      <c r="K70" s="295"/>
      <c r="L70" s="295"/>
      <c r="M70" s="295"/>
      <c r="N70" s="296"/>
      <c r="O70" s="262" t="s">
        <v>53</v>
      </c>
      <c r="P70" s="263"/>
      <c r="T70" s="60" t="b">
        <f>IF(F71="",FALSE,TRUE)</f>
        <v>1</v>
      </c>
      <c r="U70" s="59" t="s">
        <v>667</v>
      </c>
    </row>
    <row r="71" spans="2:31" ht="36" customHeight="1" thickTop="1" thickBot="1" x14ac:dyDescent="0.2">
      <c r="B71" s="15">
        <v>4</v>
      </c>
      <c r="C71" s="16" t="s">
        <v>709</v>
      </c>
      <c r="D71" s="16" t="str">
        <f>IF(X71,"右記より選択","組合せが正しくありません")</f>
        <v>右記より選択</v>
      </c>
      <c r="E71" s="89"/>
      <c r="F71" s="133" t="s">
        <v>677</v>
      </c>
      <c r="G71" s="134"/>
      <c r="H71" s="134"/>
      <c r="I71" s="135"/>
      <c r="J71" s="177" t="s">
        <v>735</v>
      </c>
      <c r="K71" s="178"/>
      <c r="L71" s="178"/>
      <c r="M71" s="179"/>
      <c r="N71" s="73" t="s">
        <v>717</v>
      </c>
      <c r="O71" s="159" t="s">
        <v>734</v>
      </c>
      <c r="P71" s="160"/>
      <c r="R71" s="54" t="str">
        <f>IF(T71,LEFT(F71,2)&amp;LEFT(N71,2),"エラー")</f>
        <v>T000</v>
      </c>
      <c r="T71" s="60" t="b">
        <f>IF(N71="",FALSE,TRUE)</f>
        <v>1</v>
      </c>
      <c r="U71" s="59" t="s">
        <v>667</v>
      </c>
      <c r="X71" s="63" t="b">
        <f>IF(LEFT(F71,2)="TD",TRUE,IF(ISERROR(VLOOKUP(LEFT(F71,2)&amp;LEFT(N71,4),源泉組合せ,1,FALSE)),FALSE,TRUE))</f>
        <v>1</v>
      </c>
      <c r="Y71" s="59" t="s">
        <v>737</v>
      </c>
    </row>
    <row r="72" spans="2:31" ht="18" customHeight="1" thickBot="1" x14ac:dyDescent="0.2">
      <c r="B72" s="22" t="s">
        <v>664</v>
      </c>
      <c r="P72" s="52"/>
    </row>
    <row r="73" spans="2:31" s="2" customFormat="1" ht="30" customHeight="1" x14ac:dyDescent="0.15">
      <c r="B73" s="186" t="s">
        <v>24</v>
      </c>
      <c r="C73" s="187"/>
      <c r="D73" s="187"/>
      <c r="E73" s="187"/>
      <c r="F73" s="187"/>
      <c r="G73" s="187"/>
      <c r="H73" s="187"/>
      <c r="I73" s="187"/>
      <c r="J73" s="187"/>
      <c r="K73" s="187"/>
      <c r="L73" s="187"/>
      <c r="M73" s="187"/>
      <c r="N73" s="187"/>
      <c r="O73" s="187"/>
      <c r="P73" s="188"/>
      <c r="R73" s="59"/>
      <c r="S73" s="22"/>
      <c r="T73" s="22"/>
      <c r="U73" s="22"/>
      <c r="V73" s="56"/>
      <c r="W73" s="22"/>
      <c r="X73" s="22"/>
      <c r="Y73" s="22"/>
      <c r="Z73" s="57"/>
      <c r="AA73" s="22"/>
      <c r="AB73" s="22"/>
      <c r="AC73" s="22"/>
      <c r="AD73" s="57"/>
      <c r="AE73" s="22"/>
    </row>
    <row r="74" spans="2:31" ht="24" customHeight="1" thickBot="1" x14ac:dyDescent="0.2">
      <c r="B74" s="7" t="s">
        <v>6</v>
      </c>
      <c r="C74" s="4" t="s">
        <v>7</v>
      </c>
      <c r="D74" s="4" t="s">
        <v>8</v>
      </c>
      <c r="E74" s="20" t="s">
        <v>600</v>
      </c>
      <c r="F74" s="42" t="s">
        <v>9</v>
      </c>
      <c r="G74" s="43"/>
      <c r="H74" s="43"/>
      <c r="I74" s="43"/>
      <c r="J74" s="43"/>
      <c r="K74" s="43"/>
      <c r="L74" s="43"/>
      <c r="M74" s="43"/>
      <c r="N74" s="44"/>
      <c r="O74" s="5" t="s">
        <v>10</v>
      </c>
      <c r="P74" s="6"/>
    </row>
    <row r="75" spans="2:31" ht="24" customHeight="1" thickTop="1" x14ac:dyDescent="0.15">
      <c r="B75" s="153">
        <v>1</v>
      </c>
      <c r="C75" s="18" t="s">
        <v>27</v>
      </c>
      <c r="D75" s="18" t="s">
        <v>601</v>
      </c>
      <c r="E75" s="79" t="str">
        <f>IF(U75=FALSE,"オーバー",U75 &amp; "字以内")</f>
        <v>40字以内</v>
      </c>
      <c r="F75" s="156"/>
      <c r="G75" s="157"/>
      <c r="H75" s="157"/>
      <c r="I75" s="157"/>
      <c r="J75" s="157"/>
      <c r="K75" s="157"/>
      <c r="L75" s="157"/>
      <c r="M75" s="157"/>
      <c r="N75" s="158"/>
      <c r="O75" s="149"/>
      <c r="P75" s="150"/>
      <c r="T75" s="63" t="b">
        <f t="shared" ref="T75:T84" si="14">IF(U75=FALSE,FALSE,TRUE)</f>
        <v>1</v>
      </c>
      <c r="U75" s="60">
        <f t="shared" ref="U75:U87" si="15">IF(V75-LEN(F75)&lt;0,FALSE,V75-LEN(F75))</f>
        <v>40</v>
      </c>
      <c r="V75" s="57">
        <v>40</v>
      </c>
    </row>
    <row r="76" spans="2:31" ht="36" customHeight="1" x14ac:dyDescent="0.15">
      <c r="B76" s="155"/>
      <c r="C76" s="21" t="s">
        <v>28</v>
      </c>
      <c r="D76" s="21" t="s">
        <v>602</v>
      </c>
      <c r="E76" s="80" t="str">
        <f>IF(U76=FALSE,"オーバー",U76 &amp; "字以内")</f>
        <v>40字以内</v>
      </c>
      <c r="F76" s="183"/>
      <c r="G76" s="184"/>
      <c r="H76" s="184"/>
      <c r="I76" s="184"/>
      <c r="J76" s="184"/>
      <c r="K76" s="184"/>
      <c r="L76" s="184"/>
      <c r="M76" s="184"/>
      <c r="N76" s="185"/>
      <c r="O76" s="151"/>
      <c r="P76" s="152"/>
      <c r="T76" s="63" t="b">
        <f t="shared" si="14"/>
        <v>1</v>
      </c>
      <c r="U76" s="60">
        <f t="shared" si="15"/>
        <v>40</v>
      </c>
      <c r="V76" s="57">
        <v>40</v>
      </c>
    </row>
    <row r="77" spans="2:31" ht="36" customHeight="1" x14ac:dyDescent="0.15">
      <c r="B77" s="154">
        <v>2</v>
      </c>
      <c r="C77" s="12" t="s">
        <v>29</v>
      </c>
      <c r="D77" s="12" t="s">
        <v>602</v>
      </c>
      <c r="E77" s="79" t="str">
        <f>IF(U77=FALSE,"オーバー",U77 &amp; "字以内")</f>
        <v>15字以内</v>
      </c>
      <c r="F77" s="139"/>
      <c r="G77" s="140"/>
      <c r="H77" s="140"/>
      <c r="I77" s="140"/>
      <c r="J77" s="140"/>
      <c r="K77" s="140"/>
      <c r="L77" s="140"/>
      <c r="M77" s="140"/>
      <c r="N77" s="141"/>
      <c r="O77" s="142"/>
      <c r="P77" s="143"/>
      <c r="T77" s="63" t="b">
        <f t="shared" si="14"/>
        <v>1</v>
      </c>
      <c r="U77" s="60">
        <f t="shared" si="15"/>
        <v>15</v>
      </c>
      <c r="V77" s="57">
        <v>15</v>
      </c>
    </row>
    <row r="78" spans="2:31" ht="24" customHeight="1" x14ac:dyDescent="0.15">
      <c r="B78" s="154"/>
      <c r="C78" s="18" t="s">
        <v>30</v>
      </c>
      <c r="D78" s="18" t="s">
        <v>601</v>
      </c>
      <c r="E78" s="81" t="str">
        <f>IF(U78=FALSE,"オーバー",U78 &amp; "字以内")</f>
        <v>30字以内</v>
      </c>
      <c r="F78" s="180"/>
      <c r="G78" s="181"/>
      <c r="H78" s="181"/>
      <c r="I78" s="181"/>
      <c r="J78" s="181"/>
      <c r="K78" s="181"/>
      <c r="L78" s="181"/>
      <c r="M78" s="181"/>
      <c r="N78" s="182"/>
      <c r="O78" s="290" t="s">
        <v>659</v>
      </c>
      <c r="P78" s="291"/>
      <c r="T78" s="63" t="b">
        <f t="shared" si="14"/>
        <v>1</v>
      </c>
      <c r="U78" s="60">
        <f t="shared" si="15"/>
        <v>30</v>
      </c>
      <c r="V78" s="57">
        <v>30</v>
      </c>
    </row>
    <row r="79" spans="2:31" ht="36" customHeight="1" x14ac:dyDescent="0.15">
      <c r="B79" s="155"/>
      <c r="C79" s="21" t="s">
        <v>31</v>
      </c>
      <c r="D79" s="21" t="s">
        <v>602</v>
      </c>
      <c r="E79" s="82" t="str">
        <f>IF(U79=FALSE,"オーバー",U79 &amp; "字以内")</f>
        <v>20字以内</v>
      </c>
      <c r="F79" s="183"/>
      <c r="G79" s="184"/>
      <c r="H79" s="184"/>
      <c r="I79" s="184"/>
      <c r="J79" s="184"/>
      <c r="K79" s="184"/>
      <c r="L79" s="184"/>
      <c r="M79" s="184"/>
      <c r="N79" s="185"/>
      <c r="O79" s="232"/>
      <c r="P79" s="233"/>
      <c r="T79" s="63" t="b">
        <f t="shared" si="14"/>
        <v>1</v>
      </c>
      <c r="U79" s="60">
        <f t="shared" si="15"/>
        <v>20</v>
      </c>
      <c r="V79" s="57">
        <v>20</v>
      </c>
    </row>
    <row r="80" spans="2:31" ht="36" customHeight="1" x14ac:dyDescent="0.15">
      <c r="B80" s="153">
        <v>3</v>
      </c>
      <c r="C80" s="12" t="s">
        <v>18</v>
      </c>
      <c r="D80" s="12" t="s">
        <v>605</v>
      </c>
      <c r="E80" s="79" t="str">
        <f>IF(U80=FALSE,"オーバー",U80 &amp; "文字")</f>
        <v>8文字</v>
      </c>
      <c r="F80" s="139"/>
      <c r="G80" s="140"/>
      <c r="H80" s="140"/>
      <c r="I80" s="140"/>
      <c r="J80" s="140"/>
      <c r="K80" s="140"/>
      <c r="L80" s="140"/>
      <c r="M80" s="140"/>
      <c r="N80" s="141"/>
      <c r="O80" s="142" t="s">
        <v>612</v>
      </c>
      <c r="P80" s="143"/>
      <c r="T80" s="63" t="b">
        <f t="shared" ref="T80" si="16">IF(OR(U80=FALSE,X80=FALSE,AB80=FALSE),FALSE,TRUE)</f>
        <v>1</v>
      </c>
      <c r="U80" s="60">
        <f t="shared" si="15"/>
        <v>8</v>
      </c>
      <c r="V80" s="57">
        <v>8</v>
      </c>
      <c r="X80" s="63" t="b">
        <f>IF(F80&lt;&gt;"",IF(LEN(F80)=8,IF(LEN(F80)-LEN(SUBSTITUTE(F80, "-",""))=1,IF(FIND("-",F80)=4,TRUE,FALSE))),TRUE)</f>
        <v>1</v>
      </c>
      <c r="Y80" s="59" t="s">
        <v>666</v>
      </c>
      <c r="AB80" s="63" t="b">
        <f t="shared" ref="AB80" si="17">IF(LEN(SUBSTITUTE(SUBSTITUTE(SUBSTITUTE(SUBSTITUTE(SUBSTITUTE(SUBSTITUTE(SUBSTITUTE(SUBSTITUTE(SUBSTITUTE(SUBSTITUTE(SUBSTITUTE(F80,"1",""),"2",""),"3",""),"4",""),"5",""),"6",""),"7",""),"8",""),"9",""),"0",""),"-",""))&lt;&gt;0,FALSE,TRUE)</f>
        <v>1</v>
      </c>
      <c r="AC80" s="59" t="s">
        <v>669</v>
      </c>
    </row>
    <row r="81" spans="2:29" ht="36" customHeight="1" x14ac:dyDescent="0.15">
      <c r="B81" s="154"/>
      <c r="C81" s="12" t="s">
        <v>19</v>
      </c>
      <c r="D81" s="12" t="s">
        <v>602</v>
      </c>
      <c r="E81" s="79" t="str">
        <f t="shared" ref="E81:E87" si="18">IF(U81=FALSE,"オーバー",U81 &amp; "字以内")</f>
        <v>10字以内</v>
      </c>
      <c r="F81" s="139"/>
      <c r="G81" s="140"/>
      <c r="H81" s="140"/>
      <c r="I81" s="140"/>
      <c r="J81" s="140"/>
      <c r="K81" s="140"/>
      <c r="L81" s="140"/>
      <c r="M81" s="140"/>
      <c r="N81" s="141"/>
      <c r="O81" s="142"/>
      <c r="P81" s="143"/>
      <c r="T81" s="63" t="b">
        <f t="shared" si="14"/>
        <v>1</v>
      </c>
      <c r="U81" s="60">
        <f t="shared" si="15"/>
        <v>10</v>
      </c>
      <c r="V81" s="57">
        <v>10</v>
      </c>
    </row>
    <row r="82" spans="2:29" ht="36" customHeight="1" x14ac:dyDescent="0.15">
      <c r="B82" s="154"/>
      <c r="C82" s="12" t="s">
        <v>20</v>
      </c>
      <c r="D82" s="12" t="s">
        <v>602</v>
      </c>
      <c r="E82" s="79" t="str">
        <f t="shared" si="18"/>
        <v>40字以内</v>
      </c>
      <c r="F82" s="139"/>
      <c r="G82" s="140"/>
      <c r="H82" s="140"/>
      <c r="I82" s="140"/>
      <c r="J82" s="140"/>
      <c r="K82" s="140"/>
      <c r="L82" s="140"/>
      <c r="M82" s="140"/>
      <c r="N82" s="141"/>
      <c r="O82" s="142"/>
      <c r="P82" s="143"/>
      <c r="T82" s="63" t="b">
        <f t="shared" si="14"/>
        <v>1</v>
      </c>
      <c r="U82" s="60">
        <f t="shared" si="15"/>
        <v>40</v>
      </c>
      <c r="V82" s="57">
        <v>40</v>
      </c>
    </row>
    <row r="83" spans="2:29" ht="36" customHeight="1" x14ac:dyDescent="0.15">
      <c r="B83" s="154"/>
      <c r="C83" s="12" t="s">
        <v>21</v>
      </c>
      <c r="D83" s="12" t="s">
        <v>602</v>
      </c>
      <c r="E83" s="79" t="str">
        <f t="shared" si="18"/>
        <v>40字以内</v>
      </c>
      <c r="F83" s="139"/>
      <c r="G83" s="140"/>
      <c r="H83" s="140"/>
      <c r="I83" s="140"/>
      <c r="J83" s="140"/>
      <c r="K83" s="140"/>
      <c r="L83" s="140"/>
      <c r="M83" s="140"/>
      <c r="N83" s="141"/>
      <c r="O83" s="142" t="s">
        <v>15</v>
      </c>
      <c r="P83" s="143"/>
      <c r="T83" s="63" t="b">
        <f t="shared" si="14"/>
        <v>1</v>
      </c>
      <c r="U83" s="60">
        <f t="shared" si="15"/>
        <v>40</v>
      </c>
      <c r="V83" s="57">
        <v>40</v>
      </c>
    </row>
    <row r="84" spans="2:29" ht="36" customHeight="1" x14ac:dyDescent="0.15">
      <c r="B84" s="155"/>
      <c r="C84" s="12" t="s">
        <v>22</v>
      </c>
      <c r="D84" s="12" t="s">
        <v>602</v>
      </c>
      <c r="E84" s="79" t="str">
        <f t="shared" si="18"/>
        <v>40字以内</v>
      </c>
      <c r="F84" s="139"/>
      <c r="G84" s="140"/>
      <c r="H84" s="140"/>
      <c r="I84" s="140"/>
      <c r="J84" s="140"/>
      <c r="K84" s="140"/>
      <c r="L84" s="140"/>
      <c r="M84" s="140"/>
      <c r="N84" s="141"/>
      <c r="O84" s="142" t="s">
        <v>16</v>
      </c>
      <c r="P84" s="143"/>
      <c r="T84" s="63" t="b">
        <f t="shared" si="14"/>
        <v>1</v>
      </c>
      <c r="U84" s="60">
        <f t="shared" si="15"/>
        <v>40</v>
      </c>
      <c r="V84" s="57">
        <v>40</v>
      </c>
    </row>
    <row r="85" spans="2:29" ht="36" customHeight="1" x14ac:dyDescent="0.15">
      <c r="B85" s="136">
        <v>4</v>
      </c>
      <c r="C85" s="12" t="s">
        <v>606</v>
      </c>
      <c r="D85" s="18" t="s">
        <v>608</v>
      </c>
      <c r="E85" s="79" t="str">
        <f t="shared" si="18"/>
        <v>15字以内</v>
      </c>
      <c r="F85" s="139"/>
      <c r="G85" s="140"/>
      <c r="H85" s="140"/>
      <c r="I85" s="140"/>
      <c r="J85" s="140"/>
      <c r="K85" s="140"/>
      <c r="L85" s="140"/>
      <c r="M85" s="140"/>
      <c r="N85" s="141"/>
      <c r="O85" s="142" t="s">
        <v>613</v>
      </c>
      <c r="P85" s="143"/>
      <c r="T85" s="63" t="b">
        <f t="shared" ref="T85:T86" si="19">IF(OR(U85=FALSE,X85=FALSE,AB85=FALSE),FALSE,TRUE)</f>
        <v>1</v>
      </c>
      <c r="U85" s="60">
        <f t="shared" si="15"/>
        <v>15</v>
      </c>
      <c r="V85" s="57">
        <v>15</v>
      </c>
      <c r="X85" s="63" t="b">
        <f>IF(F85&lt;&gt;"",IF(LEN(F85)&gt;=10,IF(LEN(F85)-LEN(SUBSTITUTE(F85, "-",""))=2,TRUE,FALSE),FALSE),TRUE)</f>
        <v>1</v>
      </c>
      <c r="Y85" s="59" t="s">
        <v>666</v>
      </c>
      <c r="AB85" s="63" t="b">
        <f t="shared" ref="AB85:AB86" si="20">IF(LEN(SUBSTITUTE(SUBSTITUTE(SUBSTITUTE(SUBSTITUTE(SUBSTITUTE(SUBSTITUTE(SUBSTITUTE(SUBSTITUTE(SUBSTITUTE(SUBSTITUTE(SUBSTITUTE(F85,"1",""),"2",""),"3",""),"4",""),"5",""),"6",""),"7",""),"8",""),"9",""),"0",""),"-",""))&lt;&gt;0,FALSE,TRUE)</f>
        <v>1</v>
      </c>
      <c r="AC85" s="59" t="s">
        <v>669</v>
      </c>
    </row>
    <row r="86" spans="2:29" ht="36" customHeight="1" x14ac:dyDescent="0.15">
      <c r="B86" s="137"/>
      <c r="C86" s="13" t="s">
        <v>607</v>
      </c>
      <c r="D86" s="12" t="s">
        <v>608</v>
      </c>
      <c r="E86" s="79" t="str">
        <f t="shared" si="18"/>
        <v>15字以内</v>
      </c>
      <c r="F86" s="139"/>
      <c r="G86" s="140"/>
      <c r="H86" s="140"/>
      <c r="I86" s="140"/>
      <c r="J86" s="140"/>
      <c r="K86" s="140"/>
      <c r="L86" s="140"/>
      <c r="M86" s="140"/>
      <c r="N86" s="141"/>
      <c r="O86" s="142" t="s">
        <v>613</v>
      </c>
      <c r="P86" s="143"/>
      <c r="T86" s="63" t="b">
        <f t="shared" si="19"/>
        <v>1</v>
      </c>
      <c r="U86" s="60">
        <f t="shared" si="15"/>
        <v>15</v>
      </c>
      <c r="V86" s="57">
        <v>15</v>
      </c>
      <c r="X86" s="63" t="b">
        <f>IF(F86&lt;&gt;"",IF(LEN(F86)&gt;=10,IF(LEN(F86)-LEN(SUBSTITUTE(F86, "-",""))=2,TRUE,FALSE),FALSE),TRUE)</f>
        <v>1</v>
      </c>
      <c r="Y86" s="59" t="s">
        <v>666</v>
      </c>
      <c r="AB86" s="63" t="b">
        <f t="shared" si="20"/>
        <v>1</v>
      </c>
      <c r="AC86" s="59" t="s">
        <v>669</v>
      </c>
    </row>
    <row r="87" spans="2:29" ht="36" customHeight="1" thickBot="1" x14ac:dyDescent="0.2">
      <c r="B87" s="138"/>
      <c r="C87" s="19" t="s">
        <v>14</v>
      </c>
      <c r="D87" s="19" t="s">
        <v>609</v>
      </c>
      <c r="E87" s="83" t="str">
        <f t="shared" si="18"/>
        <v>50字以内</v>
      </c>
      <c r="F87" s="144"/>
      <c r="G87" s="145"/>
      <c r="H87" s="145"/>
      <c r="I87" s="145"/>
      <c r="J87" s="145"/>
      <c r="K87" s="145"/>
      <c r="L87" s="145"/>
      <c r="M87" s="145"/>
      <c r="N87" s="146"/>
      <c r="O87" s="147" t="s">
        <v>17</v>
      </c>
      <c r="P87" s="148"/>
      <c r="T87" s="63" t="b">
        <f>IF(OR(U87=FALSE,X87=FALSE),FALSE,TRUE)</f>
        <v>1</v>
      </c>
      <c r="U87" s="60">
        <f t="shared" si="15"/>
        <v>50</v>
      </c>
      <c r="V87" s="57">
        <v>50</v>
      </c>
      <c r="X87" s="63" t="b">
        <f>IF(F87&lt;&gt;"",IF(LEN(F87)&gt;=3,IF(LEN(F87)-LEN(SUBSTITUTE(F87, "@",""))=1,TRUE,FALSE),FALSE),TRUE)</f>
        <v>1</v>
      </c>
      <c r="Y87" s="59" t="s">
        <v>666</v>
      </c>
    </row>
  </sheetData>
  <sheetProtection algorithmName="SHA-512" hashValue="0DgT4WudN5frUAESSNsH/bHjf4smaBudD9ey1YbJr5lgslISMsg1CSieDxjMbjQjGGEo+dVje1uJFEj2M6LJpw==" saltValue="pQ8RlrYrJMv0pMoS49C8qQ==" spinCount="100000" sheet="1" selectLockedCells="1"/>
  <mergeCells count="181">
    <mergeCell ref="O16:P17"/>
    <mergeCell ref="O32:P33"/>
    <mergeCell ref="O78:P79"/>
    <mergeCell ref="B18:B22"/>
    <mergeCell ref="C47:C51"/>
    <mergeCell ref="F48:N48"/>
    <mergeCell ref="F68:N68"/>
    <mergeCell ref="O68:P68"/>
    <mergeCell ref="F69:N69"/>
    <mergeCell ref="O69:P69"/>
    <mergeCell ref="F70:N70"/>
    <mergeCell ref="O70:P70"/>
    <mergeCell ref="F57:N57"/>
    <mergeCell ref="O57:P57"/>
    <mergeCell ref="O58:P58"/>
    <mergeCell ref="O49:P49"/>
    <mergeCell ref="F50:N50"/>
    <mergeCell ref="O50:P50"/>
    <mergeCell ref="C66:C70"/>
    <mergeCell ref="O61:P61"/>
    <mergeCell ref="F67:N67"/>
    <mergeCell ref="M61:N61"/>
    <mergeCell ref="O21:P21"/>
    <mergeCell ref="O22:P22"/>
    <mergeCell ref="O24:P24"/>
    <mergeCell ref="O25:P25"/>
    <mergeCell ref="B43:P43"/>
    <mergeCell ref="F44:N44"/>
    <mergeCell ref="O67:P67"/>
    <mergeCell ref="F45:N45"/>
    <mergeCell ref="F49:N49"/>
    <mergeCell ref="B45:B51"/>
    <mergeCell ref="B55:B56"/>
    <mergeCell ref="O64:P64"/>
    <mergeCell ref="F65:N65"/>
    <mergeCell ref="F63:N63"/>
    <mergeCell ref="O63:P63"/>
    <mergeCell ref="D67:E67"/>
    <mergeCell ref="O65:P65"/>
    <mergeCell ref="O51:P51"/>
    <mergeCell ref="O45:P45"/>
    <mergeCell ref="F46:N46"/>
    <mergeCell ref="B29:B30"/>
    <mergeCell ref="F29:N29"/>
    <mergeCell ref="O29:P30"/>
    <mergeCell ref="F30:N30"/>
    <mergeCell ref="B31:B33"/>
    <mergeCell ref="F51:N51"/>
    <mergeCell ref="B2:P2"/>
    <mergeCell ref="O5:P5"/>
    <mergeCell ref="B4:P4"/>
    <mergeCell ref="B9:P9"/>
    <mergeCell ref="F10:N10"/>
    <mergeCell ref="O10:P10"/>
    <mergeCell ref="B27:P27"/>
    <mergeCell ref="F28:N28"/>
    <mergeCell ref="O28:P28"/>
    <mergeCell ref="B23:B25"/>
    <mergeCell ref="B5:C6"/>
    <mergeCell ref="B7:C7"/>
    <mergeCell ref="F14:N14"/>
    <mergeCell ref="F15:N15"/>
    <mergeCell ref="B13:B14"/>
    <mergeCell ref="F21:N21"/>
    <mergeCell ref="F22:N22"/>
    <mergeCell ref="F13:N13"/>
    <mergeCell ref="F5:I6"/>
    <mergeCell ref="F7:I7"/>
    <mergeCell ref="J5:M6"/>
    <mergeCell ref="J7:M7"/>
    <mergeCell ref="B15:B17"/>
    <mergeCell ref="F25:N25"/>
    <mergeCell ref="O20:P20"/>
    <mergeCell ref="D5:E6"/>
    <mergeCell ref="D7:E7"/>
    <mergeCell ref="D48:E48"/>
    <mergeCell ref="D49:E49"/>
    <mergeCell ref="D50:E50"/>
    <mergeCell ref="D51:E51"/>
    <mergeCell ref="D55:E55"/>
    <mergeCell ref="F16:N16"/>
    <mergeCell ref="F17:N17"/>
    <mergeCell ref="F18:N18"/>
    <mergeCell ref="O18:P18"/>
    <mergeCell ref="F19:N19"/>
    <mergeCell ref="O19:P19"/>
    <mergeCell ref="O23:P23"/>
    <mergeCell ref="F23:N23"/>
    <mergeCell ref="F24:N24"/>
    <mergeCell ref="F20:N20"/>
    <mergeCell ref="D47:N47"/>
    <mergeCell ref="N5:N6"/>
    <mergeCell ref="O11:P11"/>
    <mergeCell ref="O15:P15"/>
    <mergeCell ref="O13:P14"/>
    <mergeCell ref="F31:N31"/>
    <mergeCell ref="O31:P31"/>
    <mergeCell ref="F32:N32"/>
    <mergeCell ref="F33:N33"/>
    <mergeCell ref="F64:N64"/>
    <mergeCell ref="O62:P62"/>
    <mergeCell ref="O59:P59"/>
    <mergeCell ref="O48:P48"/>
    <mergeCell ref="F58:I58"/>
    <mergeCell ref="M60:N60"/>
    <mergeCell ref="M62:N62"/>
    <mergeCell ref="F60:L60"/>
    <mergeCell ref="F61:L61"/>
    <mergeCell ref="F38:N38"/>
    <mergeCell ref="F77:N77"/>
    <mergeCell ref="O77:P77"/>
    <mergeCell ref="F78:N78"/>
    <mergeCell ref="F79:N79"/>
    <mergeCell ref="B73:P73"/>
    <mergeCell ref="B39:B41"/>
    <mergeCell ref="F39:N39"/>
    <mergeCell ref="O39:P39"/>
    <mergeCell ref="F40:N40"/>
    <mergeCell ref="O40:P40"/>
    <mergeCell ref="F41:N41"/>
    <mergeCell ref="O41:P41"/>
    <mergeCell ref="J58:L58"/>
    <mergeCell ref="M59:N59"/>
    <mergeCell ref="O44:P44"/>
    <mergeCell ref="B53:P53"/>
    <mergeCell ref="F54:N54"/>
    <mergeCell ref="O54:P54"/>
    <mergeCell ref="F55:N55"/>
    <mergeCell ref="O55:P55"/>
    <mergeCell ref="F56:N56"/>
    <mergeCell ref="O56:P56"/>
    <mergeCell ref="B58:B70"/>
    <mergeCell ref="F76:N76"/>
    <mergeCell ref="O71:P71"/>
    <mergeCell ref="F12:I12"/>
    <mergeCell ref="F11:I11"/>
    <mergeCell ref="J12:M12"/>
    <mergeCell ref="O12:P12"/>
    <mergeCell ref="J11:M11"/>
    <mergeCell ref="B11:B12"/>
    <mergeCell ref="C11:C12"/>
    <mergeCell ref="C58:C59"/>
    <mergeCell ref="D70:E70"/>
    <mergeCell ref="D68:E68"/>
    <mergeCell ref="D69:E69"/>
    <mergeCell ref="D66:N66"/>
    <mergeCell ref="B34:B38"/>
    <mergeCell ref="F34:N34"/>
    <mergeCell ref="O34:P34"/>
    <mergeCell ref="F35:N35"/>
    <mergeCell ref="O35:P35"/>
    <mergeCell ref="F36:N36"/>
    <mergeCell ref="O36:P36"/>
    <mergeCell ref="F37:N37"/>
    <mergeCell ref="O37:P37"/>
    <mergeCell ref="J71:M71"/>
    <mergeCell ref="O38:P38"/>
    <mergeCell ref="F71:I71"/>
    <mergeCell ref="B85:B87"/>
    <mergeCell ref="F85:N85"/>
    <mergeCell ref="O85:P85"/>
    <mergeCell ref="F86:N86"/>
    <mergeCell ref="O86:P86"/>
    <mergeCell ref="F87:N87"/>
    <mergeCell ref="O87:P87"/>
    <mergeCell ref="O75:P75"/>
    <mergeCell ref="O76:P76"/>
    <mergeCell ref="B80:B84"/>
    <mergeCell ref="F80:N80"/>
    <mergeCell ref="O80:P80"/>
    <mergeCell ref="F81:N81"/>
    <mergeCell ref="O81:P81"/>
    <mergeCell ref="F82:N82"/>
    <mergeCell ref="O82:P82"/>
    <mergeCell ref="F83:N83"/>
    <mergeCell ref="O83:P83"/>
    <mergeCell ref="F84:N84"/>
    <mergeCell ref="O84:P84"/>
    <mergeCell ref="B75:B76"/>
    <mergeCell ref="F75:N75"/>
    <mergeCell ref="B77:B79"/>
  </mergeCells>
  <phoneticPr fontId="1"/>
  <conditionalFormatting sqref="B7:C7">
    <cfRule type="expression" dxfId="48" priority="13">
      <formula>$T$7=FALSE</formula>
    </cfRule>
  </conditionalFormatting>
  <conditionalFormatting sqref="B75:F87 B73:P74 O75:P87">
    <cfRule type="expression" dxfId="47" priority="15">
      <formula>$R$7="一般"</formula>
    </cfRule>
  </conditionalFormatting>
  <conditionalFormatting sqref="C13:E25 C29:E41 C45:E45 C57:E57 C60:E64 C75:E87">
    <cfRule type="expression" dxfId="46" priority="8">
      <formula>$T13=FALSE</formula>
    </cfRule>
  </conditionalFormatting>
  <conditionalFormatting sqref="C71:E71">
    <cfRule type="expression" dxfId="45" priority="2">
      <formula>$X$71=FALSE</formula>
    </cfRule>
  </conditionalFormatting>
  <conditionalFormatting sqref="D7 J12:N12 F13:N21 F23">
    <cfRule type="containsBlanks" dxfId="44" priority="17">
      <formula>LEN(TRIM(D7))=0</formula>
    </cfRule>
  </conditionalFormatting>
  <conditionalFormatting sqref="D56">
    <cfRule type="expression" dxfId="43" priority="1">
      <formula>AND($U56&lt;&gt;0,$U56&lt;&gt;7)</formula>
    </cfRule>
  </conditionalFormatting>
  <conditionalFormatting sqref="D59:E59 D62:E62">
    <cfRule type="expression" dxfId="42" priority="7">
      <formula>AND($U59&lt;&gt;0,$U59&lt;&gt;7)</formula>
    </cfRule>
  </conditionalFormatting>
  <conditionalFormatting sqref="F12 M60:N62">
    <cfRule type="expression" dxfId="41" priority="9">
      <formula>$T12=FALSE</formula>
    </cfRule>
  </conditionalFormatting>
  <conditionalFormatting sqref="F7:I7">
    <cfRule type="expression" dxfId="40" priority="11">
      <formula>$T$9=FALSE</formula>
    </cfRule>
  </conditionalFormatting>
  <conditionalFormatting sqref="F71:I71">
    <cfRule type="expression" dxfId="39" priority="10">
      <formula>$T$70=FALSE</formula>
    </cfRule>
  </conditionalFormatting>
  <conditionalFormatting sqref="F75:N87 J7:N7 F22 F24:N25 F29:N41 F45 F59:L62 F63:N64">
    <cfRule type="containsBlanks" dxfId="38" priority="18">
      <formula>LEN(TRIM(F7))=0</formula>
    </cfRule>
  </conditionalFormatting>
  <conditionalFormatting sqref="J11">
    <cfRule type="expression" dxfId="37" priority="6">
      <formula>$Y$12=FALSE</formula>
    </cfRule>
  </conditionalFormatting>
  <conditionalFormatting sqref="N11">
    <cfRule type="expression" dxfId="36" priority="5">
      <formula>$AC$12=FALSE</formula>
    </cfRule>
  </conditionalFormatting>
  <conditionalFormatting sqref="N71">
    <cfRule type="expression" dxfId="35" priority="3">
      <formula>$T$71=FALSE</formula>
    </cfRule>
  </conditionalFormatting>
  <conditionalFormatting sqref="O7:P7">
    <cfRule type="containsBlanks" dxfId="34" priority="20">
      <formula>LEN(TRIM(O7))=0</formula>
    </cfRule>
  </conditionalFormatting>
  <dataValidations xWindow="44" yWindow="300" count="43">
    <dataValidation type="list" imeMode="disabled" allowBlank="1" showErrorMessage="1" errorTitle="データ選択エラー" error="【下記をご確認ください】_x000a_・規定リスト項目を選択していない" promptTitle="登録区分 －－－－－－－－－－－－－－－－－－－－－－－－－－－" prompt="一般/調達・購買登録の区分を選択してください（空白不可）" sqref="B7:C7" xr:uid="{B9B30FBD-2D04-4CD2-994B-CF55366D491E}">
      <formula1>選択_登録区分</formula1>
    </dataValidation>
    <dataValidation type="list" imeMode="disabled" allowBlank="1" showErrorMessage="1" errorTitle="データ選択エラー" error="【下記をご確認ください】_x000a_・規定リスト項目を選択していない" promptTitle="申請区分 ーーーーーーーーーーーーーーーーーーーーーーーーーーー" prompt="申請内容の区分を選択してください（空白不可）" sqref="F7:I7" xr:uid="{CB30B269-3D6F-413F-827D-CDECC9398446}">
      <formula1>選択_申請区分</formula1>
    </dataValidation>
    <dataValidation imeMode="disabled" allowBlank="1" showErrorMessage="1" promptTitle="インボイス番号 ーーーーーーーーーーーーーーーーーーーーーーーー" prompt="所持している場合に入力してください" sqref="N7" xr:uid="{C588D4EC-DA39-424F-AD91-3CA28D91CAC3}"/>
    <dataValidation type="textLength" imeMode="disabled" operator="equal" allowBlank="1" showInputMessage="1" showErrorMessage="1" sqref="F59:L59 F62:L62" xr:uid="{C8939B2A-0905-4873-9FC0-6D6D5BE4A7D4}">
      <formula1>1</formula1>
    </dataValidation>
    <dataValidation type="list" imeMode="disabled" promptTitle="[必須] 支払通知メールの送信先アドレス ーーーーーーーーーーー" prompt="入力されたメールアドレスに当社からの支払通知メールが送信されます。_x000a_　（メールアドレスに不備があると正常に送信されない場合があります）_x000a_送信先アドレスを記入、または状況に応じて下記を選択してください。_x000a__x000a_不要：送信不要_x000a_削除：従来のアドレスを削除" sqref="F57:N57" xr:uid="{CF7B26C2-2E89-4224-8D44-1191E13FE517}">
      <formula1>選択_支払通知先</formula1>
    </dataValidation>
    <dataValidation type="list" imeMode="disabled" allowBlank="1" showInputMessage="1" showErrorMessage="1" sqref="M60:N60" xr:uid="{BBC1481D-17AE-429A-9C68-7F7692060DC6}">
      <formula1>選択_金融機関名</formula1>
    </dataValidation>
    <dataValidation type="list" imeMode="disabled" allowBlank="1" showInputMessage="1" showErrorMessage="1" sqref="M61:N61" xr:uid="{770A0567-2B5F-4456-B913-14BC1F394624}">
      <formula1>選択_金融機関支店名</formula1>
    </dataValidation>
    <dataValidation type="list" allowBlank="1" showInputMessage="1" showErrorMessage="1" sqref="M62:N62" xr:uid="{46848924-BDFA-48C2-B681-36DC2A984312}">
      <formula1>選択_口座種別</formula1>
    </dataValidation>
    <dataValidation type="list" imeMode="disabled" allowBlank="1" showInputMessage="1" showErrorMessage="1" sqref="N71" xr:uid="{AC7E48CD-78B9-43B1-9AF0-8DB7B596F1E8}">
      <formula1>INDIRECT("源泉"&amp;LEFT($F$71,2))</formula1>
    </dataValidation>
    <dataValidation type="textLength" imeMode="disabled" operator="equal" allowBlank="1" showErrorMessage="1" errorTitle="入力文字エラー" error="半角英数字10文字で入力してください" promptTitle="サプライヤコード　ーーーーーーーーーーーーーーーーーーーーーーー" prompt="大阪市高速電気軌道株式会社にて入力します" sqref="O7" xr:uid="{5D450975-1C96-44CD-B397-39DDA7A16052}">
      <formula1>10</formula1>
    </dataValidation>
    <dataValidation type="textLength" imeMode="disabled" operator="equal" allowBlank="1" showErrorMessage="1" errorTitle="入力文字エラー" error="半角英数字8文字で入力してください" promptTitle="電子入札システム登録番号 ーーーーーーーーーーーーーーーーーーー" prompt="大阪市高速電気軌道株式会社にて入力します" sqref="P7" xr:uid="{2E42042A-C02B-40E6-AC27-43C7891D555D}">
      <formula1>8</formula1>
    </dataValidation>
    <dataValidation type="custom" imeMode="hiragana" allowBlank="1" showErrorMessage="1" errorTitle="入力データエラー" error="【下記をご確認ください】_x000a_・文字数がオーバーしている_x000a_・規定文字以外が入力されている" promptTitle="金融機関名 ーーーーーーーーーーーーーーーーーーーーーーーーーー" prompt="「銀行」、「信用金庫」などの記入は不要です" sqref="F60:L60" xr:uid="{C5F0B8A6-D0DD-4B92-B8AC-FDDF3EF28FA0}">
      <formula1>T60</formula1>
    </dataValidation>
    <dataValidation type="custom" imeMode="hiragana" allowBlank="1" showErrorMessage="1" errorTitle="入力データエラー" error="【下記をご確認ください】_x000a_・文字数がオーバーしている_x000a_・規定文字以外が入力されている" promptTitle="金融機関支店名 ーーーーーーーーーーーーーーーーーーーーーーーー" prompt="「支店」、「出張所」などの記入は不要です_x000a_" sqref="F61:L61" xr:uid="{362EF069-0D71-4270-87AB-1733C8B5D4F1}">
      <formula1>T61</formula1>
    </dataValidation>
    <dataValidation type="custom" imeMode="hiragana" allowBlank="1" showErrorMessage="1" errorTitle="入力データエラー" error="【下記をご確認ください】_x000a_・文字数がオーバーしている_x000a_・規定文字以外が入力されている" promptTitle="支社・支店・営業所名称 ーーーーーーーーーーーーーーーーーーーー" prompt="本社の商号および名称は不要です_x000a_（同じ本社商号・名称文字列は統合されます）_x000a_また「本社名称　支店名称」で結合されますので、トータル40文字以内で入力してください" sqref="F30:N30" xr:uid="{6E17EAD1-D28A-4929-AE68-AF6FD2EC56EF}">
      <formula1>T30</formula1>
    </dataValidation>
    <dataValidation type="custom" imeMode="hiragana" allowBlank="1" showErrorMessage="1" errorTitle="入力データエラー" error="【下記をご確認ください】_x000a_・文字数がオーバーしている_x000a_・規定文字以外が入力されている" promptTitle="受任者氏名 ーーーーーーーーーーーーーーーーーーーーーーーーーー" prompt="姓名の間に全角ブランクを入力してください" sqref="F33:N33" xr:uid="{896B137D-BB42-47B5-81C9-689D370BDCBB}">
      <formula1>T33</formula1>
    </dataValidation>
    <dataValidation type="custom" imeMode="fullKatakana" allowBlank="1" showErrorMessage="1" errorTitle="入力データエラー" error="【下記をご確認ください】_x000a_・文字数がオーバーしている_x000a_・規定文字以外が入力されている" promptTitle="受任者フリガナ ーーーーーーーーーーーーーーーーーーーーーーーー" prompt="姓名の間に全角ブランクを入力してください" sqref="F32:N32" xr:uid="{E507BD04-8AEF-4689-BEAB-31BAD31822F2}">
      <formula1>T32</formula1>
    </dataValidation>
    <dataValidation type="custom" imeMode="hiragana" allowBlank="1" showErrorMessage="1" errorTitle="入力データエラー" error="【下記をご確認ください】_x000a_・文字数がオーバーしている_x000a_・規定文字以外が入力されている" promptTitle="申請者氏名 ーーーーーーーーーーーーーーーーーーーーーーーーーー" prompt="姓名の間に全角ブランクを入力してください" sqref="F79:N79" xr:uid="{8593DB47-65FF-485D-B3F4-608C32BD5EB2}">
      <formula1>T79</formula1>
    </dataValidation>
    <dataValidation type="custom" imeMode="fullKatakana" allowBlank="1" showErrorMessage="1" errorTitle="入力データエラー" error="【下記をご確認ください】_x000a_・文字数がオーバーしている_x000a_・規定文字以外が入力されている" promptTitle="申請者フリガナ ーーーーーーーーーーーーーーーーーーーーーーーー" prompt="姓名の間に全角ブランクを入力してください" sqref="F78:N78" xr:uid="{19870F71-14A2-42B7-8D2A-32CDA9ED5CDB}">
      <formula1>T78</formula1>
    </dataValidation>
    <dataValidation type="custom" imeMode="halfKatakana" allowBlank="1" showErrorMessage="1" errorTitle="入力データエラー" error="【下記をご確認ください】_x000a_・文字数がオーバーしている_x000a_・規定文字以外が入力されている" promptTitle="口座名義 ーーーーーーーーーーーーーーーーーーーーーーーーーーー" prompt="半角カナ英数字でそのまま入力して、下段の判定でご確認ください_x000a_（判定で「✖」印があると、登録できません）_x000a_（記入に不備があると、支払不能の可能性がありますのでご注意ください）" sqref="F64:N64" xr:uid="{A95516C8-6E72-414B-A8B2-60A71DA425E3}">
      <formula1>T64</formula1>
    </dataValidation>
    <dataValidation type="custom" imeMode="fullKatakana" allowBlank="1" showErrorMessage="1" errorTitle="入力データエラー" error="【下記をご確認ください】_x000a_・文字数がオーバーしている_x000a_・規定文字以外が入力されている" promptTitle="[必須] 本社・本店商号または名称（フリガナ） ーーーーーーーー" prompt="英数字も全角文字で入力してください" sqref="F13:N13" xr:uid="{FE58DCDC-2A6E-4BEB-AE7F-06173BE2B04E}">
      <formula1>T13</formula1>
    </dataValidation>
    <dataValidation type="custom" imeMode="hiragana" allowBlank="1" showInputMessage="1" showErrorMessage="1" errorTitle="入力データエラー" error="【下記をご確認ください】_x000a_・文字数がオーバーしている_x000a_・規定文字以外が入力されている" sqref="F31:N31 F37:N38 F15:N15 F19:N22 F63:N63 F35:N35 F76:N77 F82:N84" xr:uid="{E5147227-B9A6-4822-B11F-859EE82E208B}">
      <formula1>T15</formula1>
    </dataValidation>
    <dataValidation type="custom" imeMode="disabled" allowBlank="1" showErrorMessage="1" errorTitle="入力データエラー" error="【下記をご確認ください】_x000a_・文字数がオーバーしている_x000a_・規定文字以外が入力されている_x000a_・ハイフンが規定数(1個)に適していない_x000a_・郵便番号形式(999-9999)でない_x000a_" promptTitle="郵便番号 ーーーーーーーーーーーーーーーーーーーーーーーーーーー" prompt="半角ハイフンを含めた郵便番号形式で入力してください" sqref="F18:N18" xr:uid="{77ACA429-FF17-4CEA-8844-6452BD234DE3}">
      <formula1>T18</formula1>
    </dataValidation>
    <dataValidation type="custom" imeMode="disabled" allowBlank="1" showErrorMessage="1" errorTitle="入力データエラー" error="【下記をご確認ください】_x000a_・文字数がオーバーしている_x000a_・規定文字以外が入力されている_x000a_・ハイフンが規定数(2個)に適していない" promptTitle="電話番号 ーーーーーーーーーーーーーーーーーーーーーーーーーーー" prompt="半角ハイフンを2つ含めた形式で入力してください（連絡先は1つのみ）" sqref="F85:N85 F23:N23 F39:N39" xr:uid="{F04E3B47-8446-4B1D-BDA1-8DEF4EC206C9}">
      <formula1>T23</formula1>
    </dataValidation>
    <dataValidation type="custom" imeMode="halfKatakana" allowBlank="1" showErrorMessage="1" errorTitle="入力データエラー" error="【下記をご確認ください】_x000a_・文字数がオーバーしている_x000a_・規定文字以外が入力されている" promptTitle="振込依頼人名 ーーーーーーーーーーーーーーーーーーーーーーーーー" prompt="半角カナ英数字でそのまま入力して、下段の判定でご確認ください_x000a_（判定で「✖」印があると、登録できません）" sqref="F45:N45" xr:uid="{31E2D85C-A01C-4DA7-9DE9-FE437F48BD12}">
      <formula1>T45</formula1>
    </dataValidation>
    <dataValidation type="custom" imeMode="hiragana" allowBlank="1" showErrorMessage="1" errorTitle="入力データエラー" error="【下記をご確認ください】_x000a_・文字数がオーバーしている_x000a_・規定文字以外が入力されている" promptTitle="[必須] 代表者氏名 ーーーーーーーーーーーーーーーーーーーーー" prompt="姓名の間に全角ブランクを入力してください" sqref="F17:N17" xr:uid="{453B9D32-F8C1-4364-8EBE-EA9DF48548D1}">
      <formula1>T17</formula1>
    </dataValidation>
    <dataValidation type="custom" imeMode="fullKatakana" allowBlank="1" showErrorMessage="1" errorTitle="入力データエラー" error="【下記をご確認ください】_x000a_・文字数がオーバーしている_x000a_・規定文字以外が入力されている" promptTitle="[必須] 代表者フリガナ ーーーーーーーーーーーーーーーーーーー" prompt="姓名の間に全角ブランクを入力してください" sqref="F16:N16" xr:uid="{1F273E15-56AE-47F4-9525-28DC2EF3B1AA}">
      <formula1>T16</formula1>
    </dataValidation>
    <dataValidation type="custom" imeMode="disabled" allowBlank="1" showErrorMessage="1" errorTitle="入力データエラー" error="【下記をご確認ください】_x000a_・文字数がオーバーしている_x000a_・規定文字以外が入力されている_x000a_・アットマークが規定数(1個)に適していない" promptTitle="メールアドレス ーーーーーーーーーーーーーーーーーーーーーーーー" prompt="正しいメールアドレス形式で入力してください（連絡先は1つのみ）" sqref="F87:N87 F25:N25 F41:N41" xr:uid="{04687FE7-6918-4453-920A-159FD6A77624}">
      <formula1>T25</formula1>
    </dataValidation>
    <dataValidation type="custom" imeMode="fullKatakana" allowBlank="1" showInputMessage="1" showErrorMessage="1" errorTitle="入力データエラー" error="【下記をご確認ください】_x000a_・文字数がオーバーしている_x000a_・規定文字以外が入力されている" sqref="F75:N75 F29:N29" xr:uid="{69C164A0-A9E0-4E92-ABDB-28026D5840B8}">
      <formula1>T29</formula1>
    </dataValidation>
    <dataValidation type="custom" imeMode="disabled" allowBlank="1" showInputMessage="1" showErrorMessage="1" errorTitle="入力データエラー" error="【下記をご確認ください】_x000a_・文字数がオーバーしている_x000a_・規定文字以外が入力されている_x000a_・ハイフンが規定数(2個)に適していない" promptTitle="FAX番号 ーーーーーーーーーーーーーーーーーーーーーーーーーー" prompt="半角ハイフンを2つ含めた形式で入力してください（連絡先は1つのみ）" sqref="F86:N86" xr:uid="{7BC6FF50-0B18-479C-A34E-15A5E2CCA708}">
      <formula1>T86</formula1>
    </dataValidation>
    <dataValidation type="custom" imeMode="disabled" allowBlank="1" showErrorMessage="1" errorTitle="入力データエラー" error="【下記をご確認ください】_x000a_・文字数がオーバーしている_x000a_・規定文字以外が入力されている_x000a_・ハイフンが規定数(1個)に適していない_x000a_・郵便番号形式(999-9999)でない" promptTitle="郵便番号 ーーーーーーーーーーーーーーーーーーーーーーーーーーー" prompt="半角ハイフンを含めた郵便番号形式で入力してください" sqref="F80:N80" xr:uid="{1632506D-7D24-4427-96AD-4A8783D66F4E}">
      <formula1>T80</formula1>
    </dataValidation>
    <dataValidation type="textLength" imeMode="disabled" operator="lessThan" allowBlank="1" showInputMessage="1" showErrorMessage="1" errorTitle="入力データエラー" error="【下記をご確認ください】_x000a_・文字数がオーバーしている_x000a_・数値以外が入力されている" sqref="N12" xr:uid="{E4BEC692-F46E-4F1E-ADA8-000BBD915397}">
      <formula1>14</formula1>
    </dataValidation>
    <dataValidation imeMode="disabled" allowBlank="1" showErrorMessage="1" promptTitle="[必須] 申請日（西暦） ーーーーーーーーーーーーーーーーーーー" prompt="「Ctrl+;」での入力、または「yyyy/mm/dd」形式で入力してください" sqref="D7:E7" xr:uid="{B5B60E0B-0D3A-4773-8268-48B2ACAC949C}"/>
    <dataValidation type="custom" imeMode="hiragana" allowBlank="1" showErrorMessage="1" errorTitle="入力データエラー" error="【下記をご確認ください】_x000a_・文字数がオーバーしている_x000a_・規定文字以外が入力されている" promptTitle="[必須] 本社・本店商号または名称（漢字） ーーーーーーーーーー" prompt="英数字も全角文字で入力してください" sqref="F14:N14" xr:uid="{2B7B3924-4F94-4815-8827-1482501A8B73}">
      <formula1>T14</formula1>
    </dataValidation>
    <dataValidation type="textLength" imeMode="disabled" operator="lessThan" allowBlank="1" showErrorMessage="1" errorTitle="入力データエラー" error="【下記をご確認ください】_x000a_・文字数がオーバーしている_x000a_・数値以外が入力されている" promptTitle="資本金 ーーーーーーーーーーーーーーーーーーーーーーーーーーーー" prompt="調達契約の場合、原則入力してください" sqref="J12:M12" xr:uid="{EA9399AD-E8DF-471F-9080-3C01B88C126F}">
      <formula1>14</formula1>
    </dataValidation>
    <dataValidation type="custom" imeMode="disabled" allowBlank="1" showErrorMessage="1" errorTitle="入力データエラー" error="【下記をご確認ください】_x000a_・文字数がオーバーしている_x000a_・規定文字以外が入力されている_x000a_・ハイフンが規定数(1個)に適していない" promptTitle="郵便番号 ーーーーーーーーーーーーーーーーーーーーーーーーーーー" prompt="半角ハイフンを含めた郵便番号形式で入力してください" sqref="F34:N34" xr:uid="{A244033F-2D67-48FE-B471-13E028AE36A5}">
      <formula1>T34</formula1>
    </dataValidation>
    <dataValidation type="custom" imeMode="hiragana" allowBlank="1" showInputMessage="1" showErrorMessage="1" errorTitle="文字数オーバー" error="【下記をご確認ください】_x000a_・文字数がオーバーしている_x000a_・規定文字以外が入力されている" sqref="F36:N36" xr:uid="{3BF9936F-9906-441E-807D-0832E2BA6E59}">
      <formula1>U36&lt;&gt;FALSE</formula1>
    </dataValidation>
    <dataValidation type="custom" allowBlank="1" showInputMessage="1" showErrorMessage="1" errorTitle="入力データエラー" error="【下記をご確認ください】_x000a_・文字数がオーバーしている_x000a_・規定文字以外が入力されている" sqref="F81:N81" xr:uid="{87AC08BF-125C-42BA-87B3-60EA60863481}">
      <formula1>T81</formula1>
    </dataValidation>
    <dataValidation imeMode="disabled" allowBlank="1" showErrorMessage="1" promptTitle="帝国データバンク企業コード ーーーーーーーーーーーーーーーーーー" prompt="所持している場合に入力してください" sqref="J7:M7" xr:uid="{5E1B7DF4-67A7-470B-8857-21DFE7AC98C6}"/>
    <dataValidation type="list" imeMode="disabled" allowBlank="1" showErrorMessage="1" errorTitle="データ選択エラー" error="【下記をご確認ください】_x000a_・規定リスト項目を選択していない" promptTitle="法人・個人の区分 ーーーーーーーーーーーーーーーーーーーーーーー" prompt="法人または個人かの区分を選択してください（空白不可）" sqref="F12:I12" xr:uid="{3A406D80-A07F-4F38-8193-7CBA7D33726C}">
      <formula1>選択_法人・個人区分</formula1>
    </dataValidation>
    <dataValidation type="custom" imeMode="disabled" allowBlank="1" showErrorMessage="1" errorTitle="入力データエラー" error="【下記をご確認ください】_x000a_・文字数がオーバーしている_x000a_・規定文字以外が入力されている_x000a_・ハイフンが規定数(2個)に適していない" promptTitle="FAX番号 ーーーーーーーーーーーーーーーーーーーーーーーーーー" prompt="半角ハイフンを2つ含めた形式で入力してください（連絡先は1つのみ）" sqref="F24:N24 F40:N40" xr:uid="{3E11647A-F4E0-4E33-9224-65ADD7E3389D}">
      <formula1>T24</formula1>
    </dataValidation>
    <dataValidation type="list" imeMode="disabled" allowBlank="1" showInputMessage="1" showErrorMessage="1" sqref="F71:I71" xr:uid="{22772780-DEC4-41B0-B7A7-0099F9C7B3E0}">
      <formula1>選択_源泉徴収</formula1>
    </dataValidation>
    <dataValidation type="list" allowBlank="1" showInputMessage="1" showErrorMessage="1" sqref="F56:N56" xr:uid="{754BA2FB-2E5C-433D-BE5A-1A977A916965}">
      <formula1>INDIRECT("方法"&amp;$R$55)</formula1>
    </dataValidation>
    <dataValidation type="list" allowBlank="1" showInputMessage="1" showErrorMessage="1" sqref="F55:N55" xr:uid="{E8EF55A5-8685-4C5A-856D-96AD33B661E8}">
      <formula1>選択_支払サイクル</formula1>
    </dataValidation>
  </dataValidations>
  <hyperlinks>
    <hyperlink ref="O60" r:id="rId1" xr:uid="{7B42B91D-375F-4692-BA2F-15FCB6CD12BE}"/>
  </hyperlinks>
  <printOptions horizontalCentered="1"/>
  <pageMargins left="0.23622047244094491" right="0.15748031496062992" top="0.74803149606299213" bottom="0.74803149606299213" header="0.31496062992125984" footer="0.31496062992125984"/>
  <pageSetup paperSize="9" scale="39" fitToHeight="0" orientation="portrait" r:id="rId2"/>
  <headerFooter>
    <oddHeader>&amp;L&amp;"Meiryo UI,標準"&amp;14&amp;F&amp;R&amp;"Meiryo UI,標準"&amp;14&amp;A</oddHeader>
    <oddFooter>&amp;C&amp;"Meiryo UI,標準"&amp;14&amp;P / &amp;N</oddFooter>
  </headerFooter>
  <rowBreaks count="1" manualBreakCount="1">
    <brk id="42" min="1" max="15"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B895F-07A7-433F-AD8E-CFFA073E8027}">
  <sheetPr codeName="Sheet3">
    <tabColor rgb="FFFF0000"/>
    <pageSetUpPr fitToPage="1"/>
  </sheetPr>
  <dimension ref="A1:Y97"/>
  <sheetViews>
    <sheetView showGridLines="0" zoomScale="80" zoomScaleNormal="80" zoomScaleSheetLayoutView="80" workbookViewId="0">
      <selection activeCell="B6" sqref="B6:C6"/>
    </sheetView>
  </sheetViews>
  <sheetFormatPr defaultColWidth="8.875" defaultRowHeight="36" customHeight="1" x14ac:dyDescent="0.15"/>
  <cols>
    <col min="1" max="1" width="4.5" style="30" customWidth="1"/>
    <col min="2" max="2" width="7.75" style="104" customWidth="1"/>
    <col min="3" max="3" width="12.25" style="30" customWidth="1"/>
    <col min="4" max="4" width="42.25" style="30" customWidth="1"/>
    <col min="5" max="5" width="7.75" style="30" customWidth="1"/>
    <col min="6" max="6" width="12.25" style="30" customWidth="1"/>
    <col min="7" max="7" width="42.25" style="30" customWidth="1"/>
    <col min="8" max="8" width="7.75" style="30" customWidth="1"/>
    <col min="9" max="9" width="12.25" style="30" customWidth="1"/>
    <col min="10" max="10" width="42.25" style="30" customWidth="1"/>
    <col min="11" max="11" width="7.75" style="30" customWidth="1"/>
    <col min="12" max="12" width="12.25" style="30" customWidth="1"/>
    <col min="13" max="13" width="42.25" style="30" customWidth="1"/>
    <col min="14" max="14" width="4.5" style="30" customWidth="1"/>
    <col min="15" max="16" width="8.875" style="31" hidden="1" customWidth="1"/>
    <col min="17" max="17" width="4.5" style="31" hidden="1" customWidth="1"/>
    <col min="18" max="19" width="8.875" style="31" hidden="1" customWidth="1"/>
    <col min="20" max="20" width="4.5" style="30" hidden="1" customWidth="1"/>
    <col min="21" max="22" width="8.875" style="31" hidden="1" customWidth="1"/>
    <col min="23" max="23" width="4.5" style="31" hidden="1" customWidth="1"/>
    <col min="24" max="25" width="8.875" style="31" hidden="1" customWidth="1"/>
    <col min="26" max="16384" width="8.875" style="30"/>
  </cols>
  <sheetData>
    <row r="1" spans="1:25" ht="9" customHeight="1" thickBot="1" x14ac:dyDescent="0.2">
      <c r="B1" s="10" t="str">
        <f>入力1!$R$4</f>
        <v>5.0</v>
      </c>
    </row>
    <row r="2" spans="1:25" ht="30" customHeight="1" thickBot="1" x14ac:dyDescent="0.2">
      <c r="A2" s="32"/>
      <c r="B2" s="320" t="s">
        <v>0</v>
      </c>
      <c r="C2" s="321"/>
      <c r="D2" s="321"/>
      <c r="E2" s="321"/>
      <c r="F2" s="321"/>
      <c r="G2" s="321"/>
      <c r="H2" s="321"/>
      <c r="I2" s="321"/>
      <c r="J2" s="321"/>
      <c r="K2" s="321"/>
      <c r="L2" s="321"/>
      <c r="M2" s="322"/>
      <c r="O2" s="33" t="s">
        <v>623</v>
      </c>
      <c r="P2" s="34" t="s">
        <v>624</v>
      </c>
      <c r="R2" s="33" t="s">
        <v>623</v>
      </c>
      <c r="S2" s="34" t="s">
        <v>624</v>
      </c>
      <c r="U2" s="33" t="s">
        <v>623</v>
      </c>
      <c r="V2" s="34" t="s">
        <v>624</v>
      </c>
      <c r="X2" s="33" t="s">
        <v>623</v>
      </c>
      <c r="Y2" s="34" t="s">
        <v>624</v>
      </c>
    </row>
    <row r="3" spans="1:25" ht="18" customHeight="1" thickBot="1" x14ac:dyDescent="0.2">
      <c r="B3" s="22" t="s">
        <v>664</v>
      </c>
      <c r="M3" s="53" t="s">
        <v>663</v>
      </c>
    </row>
    <row r="4" spans="1:25" ht="24" customHeight="1" x14ac:dyDescent="0.15">
      <c r="B4" s="301" t="s">
        <v>588</v>
      </c>
      <c r="C4" s="302"/>
      <c r="D4" s="302"/>
      <c r="E4" s="302"/>
      <c r="F4" s="302"/>
      <c r="G4" s="302"/>
      <c r="H4" s="302"/>
      <c r="I4" s="302"/>
      <c r="J4" s="302"/>
      <c r="K4" s="302"/>
      <c r="L4" s="302"/>
      <c r="M4" s="303"/>
      <c r="O4" s="94" t="str">
        <f>入力1!$B$7</f>
        <v>■ 調達・購買登録</v>
      </c>
    </row>
    <row r="5" spans="1:25" ht="36" customHeight="1" thickBot="1" x14ac:dyDescent="0.2">
      <c r="B5" s="308" t="s">
        <v>581</v>
      </c>
      <c r="C5" s="309"/>
      <c r="D5" s="95" t="s">
        <v>582</v>
      </c>
      <c r="E5" s="310" t="s">
        <v>581</v>
      </c>
      <c r="F5" s="310"/>
      <c r="G5" s="132" t="s">
        <v>582</v>
      </c>
      <c r="H5" s="310" t="s">
        <v>581</v>
      </c>
      <c r="I5" s="310"/>
      <c r="J5" s="132" t="s">
        <v>582</v>
      </c>
      <c r="K5" s="309" t="s">
        <v>581</v>
      </c>
      <c r="L5" s="311"/>
      <c r="M5" s="97" t="s">
        <v>582</v>
      </c>
    </row>
    <row r="6" spans="1:25" ht="36" customHeight="1" thickTop="1" x14ac:dyDescent="0.15">
      <c r="B6" s="314" t="s">
        <v>656</v>
      </c>
      <c r="C6" s="315"/>
      <c r="D6" s="98" t="s">
        <v>625</v>
      </c>
      <c r="E6" s="314" t="s">
        <v>656</v>
      </c>
      <c r="F6" s="315"/>
      <c r="G6" s="98" t="s">
        <v>634</v>
      </c>
      <c r="H6" s="314" t="s">
        <v>656</v>
      </c>
      <c r="I6" s="315"/>
      <c r="J6" s="98" t="s">
        <v>642</v>
      </c>
      <c r="K6" s="314" t="s">
        <v>656</v>
      </c>
      <c r="L6" s="315"/>
      <c r="M6" s="99" t="s">
        <v>650</v>
      </c>
      <c r="O6" s="77">
        <f>IF(P6,VLOOKUP(B6,範囲_業務区分,2,FALSE),"エラー")</f>
        <v>1</v>
      </c>
      <c r="P6" s="35" t="b">
        <f>IF(B6="",FALSE,TRUE)</f>
        <v>1</v>
      </c>
      <c r="R6" s="77">
        <f>IF(S6,VLOOKUP(E6,範囲_業務区分,2,FALSE),"エラー")</f>
        <v>1</v>
      </c>
      <c r="S6" s="35" t="b">
        <f>IF(E6="",FALSE,TRUE)</f>
        <v>1</v>
      </c>
      <c r="U6" s="77">
        <f>IF(V6,VLOOKUP(H6,範囲_業務区分,2,FALSE),"エラー")</f>
        <v>1</v>
      </c>
      <c r="V6" s="35" t="b">
        <f>IF(H6="",FALSE,TRUE)</f>
        <v>1</v>
      </c>
      <c r="X6" s="77">
        <f>IF(Y6,VLOOKUP(K6,範囲_業務区分,2,FALSE),"エラー")</f>
        <v>1</v>
      </c>
      <c r="Y6" s="35" t="b">
        <f>IF(K6="",FALSE,TRUE)</f>
        <v>1</v>
      </c>
    </row>
    <row r="7" spans="1:25" ht="24" customHeight="1" x14ac:dyDescent="0.15">
      <c r="B7" s="316"/>
      <c r="C7" s="317"/>
      <c r="D7" s="100" t="s">
        <v>626</v>
      </c>
      <c r="E7" s="316"/>
      <c r="F7" s="317"/>
      <c r="G7" s="100" t="s">
        <v>626</v>
      </c>
      <c r="H7" s="316"/>
      <c r="I7" s="317"/>
      <c r="J7" s="100" t="s">
        <v>626</v>
      </c>
      <c r="K7" s="316"/>
      <c r="L7" s="317"/>
      <c r="M7" s="101" t="s">
        <v>626</v>
      </c>
    </row>
    <row r="8" spans="1:25" ht="36" customHeight="1" x14ac:dyDescent="0.15">
      <c r="B8" s="312" t="s">
        <v>656</v>
      </c>
      <c r="C8" s="313"/>
      <c r="D8" s="98" t="s">
        <v>627</v>
      </c>
      <c r="E8" s="312" t="s">
        <v>656</v>
      </c>
      <c r="F8" s="313"/>
      <c r="G8" s="98" t="s">
        <v>635</v>
      </c>
      <c r="H8" s="312" t="s">
        <v>656</v>
      </c>
      <c r="I8" s="313"/>
      <c r="J8" s="98" t="s">
        <v>643</v>
      </c>
      <c r="K8" s="312" t="s">
        <v>656</v>
      </c>
      <c r="L8" s="313"/>
      <c r="M8" s="99" t="s">
        <v>651</v>
      </c>
      <c r="O8" s="77">
        <f>IF(P8,VLOOKUP(B8,範囲_業務区分,2,FALSE),"エラー")</f>
        <v>1</v>
      </c>
      <c r="P8" s="35" t="b">
        <f>IF(B8="",FALSE,TRUE)</f>
        <v>1</v>
      </c>
      <c r="R8" s="77">
        <f>IF(S8,VLOOKUP(E8,範囲_業務区分,2,FALSE),"エラー")</f>
        <v>1</v>
      </c>
      <c r="S8" s="35" t="b">
        <f>IF(E8="",FALSE,TRUE)</f>
        <v>1</v>
      </c>
      <c r="U8" s="77">
        <f>IF(V8,VLOOKUP(H8,範囲_業務区分,2,FALSE),"エラー")</f>
        <v>1</v>
      </c>
      <c r="V8" s="35" t="b">
        <f>IF(H8="",FALSE,TRUE)</f>
        <v>1</v>
      </c>
      <c r="X8" s="77">
        <f>IF(Y8,VLOOKUP(K8,範囲_業務区分,2,FALSE),"エラー")</f>
        <v>1</v>
      </c>
      <c r="Y8" s="35" t="b">
        <f>IF(K8="",FALSE,TRUE)</f>
        <v>1</v>
      </c>
    </row>
    <row r="9" spans="1:25" ht="24" customHeight="1" x14ac:dyDescent="0.15">
      <c r="B9" s="316"/>
      <c r="C9" s="317"/>
      <c r="D9" s="100" t="s">
        <v>626</v>
      </c>
      <c r="E9" s="316"/>
      <c r="F9" s="317"/>
      <c r="G9" s="100" t="s">
        <v>626</v>
      </c>
      <c r="H9" s="316"/>
      <c r="I9" s="317"/>
      <c r="J9" s="100" t="s">
        <v>626</v>
      </c>
      <c r="K9" s="316"/>
      <c r="L9" s="317"/>
      <c r="M9" s="101" t="s">
        <v>626</v>
      </c>
    </row>
    <row r="10" spans="1:25" ht="36" customHeight="1" x14ac:dyDescent="0.15">
      <c r="B10" s="312" t="s">
        <v>656</v>
      </c>
      <c r="C10" s="313"/>
      <c r="D10" s="98" t="s">
        <v>628</v>
      </c>
      <c r="E10" s="312" t="s">
        <v>656</v>
      </c>
      <c r="F10" s="313"/>
      <c r="G10" s="98" t="s">
        <v>636</v>
      </c>
      <c r="H10" s="312" t="s">
        <v>656</v>
      </c>
      <c r="I10" s="313"/>
      <c r="J10" s="98" t="s">
        <v>644</v>
      </c>
      <c r="K10" s="312" t="s">
        <v>656</v>
      </c>
      <c r="L10" s="313"/>
      <c r="M10" s="99" t="s">
        <v>652</v>
      </c>
      <c r="O10" s="77">
        <f>IF(P10,VLOOKUP(B10,範囲_業務区分,2,FALSE),"エラー")</f>
        <v>1</v>
      </c>
      <c r="P10" s="35" t="b">
        <f>IF(B10="",FALSE,TRUE)</f>
        <v>1</v>
      </c>
      <c r="R10" s="77">
        <f>IF(S10,VLOOKUP(E10,範囲_業務区分,2,FALSE),"エラー")</f>
        <v>1</v>
      </c>
      <c r="S10" s="35" t="b">
        <f>IF(E10="",FALSE,TRUE)</f>
        <v>1</v>
      </c>
      <c r="U10" s="77">
        <f>IF(V10,VLOOKUP(H10,範囲_業務区分,2,FALSE),"エラー")</f>
        <v>1</v>
      </c>
      <c r="V10" s="35" t="b">
        <f>IF(H10="",FALSE,TRUE)</f>
        <v>1</v>
      </c>
      <c r="X10" s="77">
        <f>IF(Y10,VLOOKUP(K10,範囲_業務区分,2,FALSE),"エラー")</f>
        <v>1</v>
      </c>
      <c r="Y10" s="35" t="b">
        <f>IF(K10="",FALSE,TRUE)</f>
        <v>1</v>
      </c>
    </row>
    <row r="11" spans="1:25" ht="24" customHeight="1" x14ac:dyDescent="0.15">
      <c r="B11" s="316"/>
      <c r="C11" s="317"/>
      <c r="D11" s="100" t="s">
        <v>626</v>
      </c>
      <c r="E11" s="316"/>
      <c r="F11" s="317"/>
      <c r="G11" s="100" t="s">
        <v>626</v>
      </c>
      <c r="H11" s="316"/>
      <c r="I11" s="317"/>
      <c r="J11" s="100" t="s">
        <v>626</v>
      </c>
      <c r="K11" s="316"/>
      <c r="L11" s="317"/>
      <c r="M11" s="101" t="s">
        <v>626</v>
      </c>
    </row>
    <row r="12" spans="1:25" ht="36" customHeight="1" x14ac:dyDescent="0.15">
      <c r="B12" s="312" t="s">
        <v>656</v>
      </c>
      <c r="C12" s="313"/>
      <c r="D12" s="98" t="s">
        <v>629</v>
      </c>
      <c r="E12" s="312" t="s">
        <v>656</v>
      </c>
      <c r="F12" s="313"/>
      <c r="G12" s="98" t="s">
        <v>637</v>
      </c>
      <c r="H12" s="312" t="s">
        <v>656</v>
      </c>
      <c r="I12" s="313"/>
      <c r="J12" s="98" t="s">
        <v>645</v>
      </c>
      <c r="K12" s="312" t="s">
        <v>656</v>
      </c>
      <c r="L12" s="313"/>
      <c r="M12" s="99" t="s">
        <v>653</v>
      </c>
      <c r="O12" s="77">
        <f>IF(P12,VLOOKUP(B12,範囲_業務区分,2,FALSE),"エラー")</f>
        <v>1</v>
      </c>
      <c r="P12" s="35" t="b">
        <f>IF(B12="",FALSE,TRUE)</f>
        <v>1</v>
      </c>
      <c r="R12" s="77">
        <f>IF(S12,VLOOKUP(E12,範囲_業務区分,2,FALSE),"エラー")</f>
        <v>1</v>
      </c>
      <c r="S12" s="35" t="b">
        <f>IF(E12="",FALSE,TRUE)</f>
        <v>1</v>
      </c>
      <c r="U12" s="77">
        <f>IF(V12,VLOOKUP(H12,範囲_業務区分,2,FALSE),"エラー")</f>
        <v>1</v>
      </c>
      <c r="V12" s="35" t="b">
        <f>IF(H12="",FALSE,TRUE)</f>
        <v>1</v>
      </c>
      <c r="X12" s="77">
        <f>IF(Y12,VLOOKUP(K12,範囲_業務区分,2,FALSE),"エラー")</f>
        <v>1</v>
      </c>
      <c r="Y12" s="35" t="b">
        <f>IF(K12="",FALSE,TRUE)</f>
        <v>1</v>
      </c>
    </row>
    <row r="13" spans="1:25" ht="24" customHeight="1" x14ac:dyDescent="0.15">
      <c r="B13" s="316"/>
      <c r="C13" s="317"/>
      <c r="D13" s="100" t="s">
        <v>626</v>
      </c>
      <c r="E13" s="316"/>
      <c r="F13" s="317"/>
      <c r="G13" s="100" t="s">
        <v>626</v>
      </c>
      <c r="H13" s="316"/>
      <c r="I13" s="317"/>
      <c r="J13" s="100" t="s">
        <v>626</v>
      </c>
      <c r="K13" s="316"/>
      <c r="L13" s="317"/>
      <c r="M13" s="101" t="s">
        <v>626</v>
      </c>
    </row>
    <row r="14" spans="1:25" ht="36" customHeight="1" x14ac:dyDescent="0.15">
      <c r="B14" s="312" t="s">
        <v>656</v>
      </c>
      <c r="C14" s="313"/>
      <c r="D14" s="98" t="s">
        <v>630</v>
      </c>
      <c r="E14" s="312" t="s">
        <v>656</v>
      </c>
      <c r="F14" s="313"/>
      <c r="G14" s="98" t="s">
        <v>638</v>
      </c>
      <c r="H14" s="312" t="s">
        <v>656</v>
      </c>
      <c r="I14" s="313"/>
      <c r="J14" s="98" t="s">
        <v>646</v>
      </c>
      <c r="K14" s="312" t="s">
        <v>656</v>
      </c>
      <c r="L14" s="313"/>
      <c r="M14" s="99" t="s">
        <v>654</v>
      </c>
      <c r="O14" s="77">
        <f>IF(P14,VLOOKUP(B14,範囲_業務区分,2,FALSE),"エラー")</f>
        <v>1</v>
      </c>
      <c r="P14" s="35" t="b">
        <f>IF(B14="",FALSE,TRUE)</f>
        <v>1</v>
      </c>
      <c r="R14" s="77">
        <f>IF(S14,VLOOKUP(E14,範囲_業務区分,2,FALSE),"エラー")</f>
        <v>1</v>
      </c>
      <c r="S14" s="35" t="b">
        <f>IF(E14="",FALSE,TRUE)</f>
        <v>1</v>
      </c>
      <c r="U14" s="77">
        <f>IF(V14,VLOOKUP(H14,範囲_業務区分,2,FALSE),"エラー")</f>
        <v>1</v>
      </c>
      <c r="V14" s="35" t="b">
        <f>IF(H14="",FALSE,TRUE)</f>
        <v>1</v>
      </c>
      <c r="X14" s="77">
        <f>IF(Y14,VLOOKUP(K14,範囲_業務区分,2,FALSE),"エラー")</f>
        <v>1</v>
      </c>
      <c r="Y14" s="35" t="b">
        <f>IF(K14="",FALSE,TRUE)</f>
        <v>1</v>
      </c>
    </row>
    <row r="15" spans="1:25" ht="24" customHeight="1" x14ac:dyDescent="0.15">
      <c r="B15" s="316"/>
      <c r="C15" s="317"/>
      <c r="D15" s="100" t="s">
        <v>626</v>
      </c>
      <c r="E15" s="316"/>
      <c r="F15" s="317"/>
      <c r="G15" s="100" t="s">
        <v>626</v>
      </c>
      <c r="H15" s="316"/>
      <c r="I15" s="317"/>
      <c r="J15" s="100" t="s">
        <v>626</v>
      </c>
      <c r="K15" s="316"/>
      <c r="L15" s="317"/>
      <c r="M15" s="101" t="s">
        <v>626</v>
      </c>
    </row>
    <row r="16" spans="1:25" ht="36" customHeight="1" x14ac:dyDescent="0.15">
      <c r="B16" s="312" t="s">
        <v>656</v>
      </c>
      <c r="C16" s="313"/>
      <c r="D16" s="98" t="s">
        <v>631</v>
      </c>
      <c r="E16" s="312" t="s">
        <v>656</v>
      </c>
      <c r="F16" s="313"/>
      <c r="G16" s="98" t="s">
        <v>639</v>
      </c>
      <c r="H16" s="312" t="s">
        <v>656</v>
      </c>
      <c r="I16" s="313"/>
      <c r="J16" s="98" t="s">
        <v>647</v>
      </c>
      <c r="K16" s="312" t="s">
        <v>656</v>
      </c>
      <c r="L16" s="313"/>
      <c r="M16" s="99" t="s">
        <v>655</v>
      </c>
      <c r="O16" s="77">
        <f>IF(P16,VLOOKUP(B16,範囲_業務区分,2,FALSE),"エラー")</f>
        <v>1</v>
      </c>
      <c r="P16" s="35" t="b">
        <f>IF(B16="",FALSE,TRUE)</f>
        <v>1</v>
      </c>
      <c r="R16" s="77">
        <f>IF(S16,VLOOKUP(E16,範囲_業務区分,2,FALSE),"エラー")</f>
        <v>1</v>
      </c>
      <c r="S16" s="35" t="b">
        <f>IF(E16="",FALSE,TRUE)</f>
        <v>1</v>
      </c>
      <c r="U16" s="77">
        <f>IF(V16,VLOOKUP(H16,範囲_業務区分,2,FALSE),"エラー")</f>
        <v>1</v>
      </c>
      <c r="V16" s="35" t="b">
        <f>IF(H16="",FALSE,TRUE)</f>
        <v>1</v>
      </c>
      <c r="X16" s="77">
        <f>IF(Y16,VLOOKUP(K16,範囲_業務区分,2,FALSE),"エラー")</f>
        <v>1</v>
      </c>
      <c r="Y16" s="35" t="b">
        <f>IF(K16="",FALSE,TRUE)</f>
        <v>1</v>
      </c>
    </row>
    <row r="17" spans="2:25" ht="24" customHeight="1" thickBot="1" x14ac:dyDescent="0.2">
      <c r="B17" s="316"/>
      <c r="C17" s="317"/>
      <c r="D17" s="100" t="s">
        <v>626</v>
      </c>
      <c r="E17" s="316"/>
      <c r="F17" s="317"/>
      <c r="G17" s="100" t="s">
        <v>626</v>
      </c>
      <c r="H17" s="316"/>
      <c r="I17" s="317"/>
      <c r="J17" s="100" t="s">
        <v>626</v>
      </c>
      <c r="K17" s="318"/>
      <c r="L17" s="319"/>
      <c r="M17" s="101" t="s">
        <v>626</v>
      </c>
    </row>
    <row r="18" spans="2:25" ht="36" customHeight="1" thickTop="1" x14ac:dyDescent="0.15">
      <c r="B18" s="312" t="s">
        <v>656</v>
      </c>
      <c r="C18" s="313"/>
      <c r="D18" s="98" t="s">
        <v>632</v>
      </c>
      <c r="E18" s="312" t="s">
        <v>656</v>
      </c>
      <c r="F18" s="313"/>
      <c r="G18" s="98" t="s">
        <v>640</v>
      </c>
      <c r="H18" s="312" t="s">
        <v>656</v>
      </c>
      <c r="I18" s="313"/>
      <c r="J18" s="102" t="s">
        <v>648</v>
      </c>
      <c r="K18" s="103"/>
      <c r="L18" s="104"/>
      <c r="M18" s="105"/>
      <c r="O18" s="77">
        <f>IF(P18,VLOOKUP(B18,範囲_業務区分,2,FALSE),"エラー")</f>
        <v>1</v>
      </c>
      <c r="P18" s="35" t="b">
        <f>IF(B18="",FALSE,TRUE)</f>
        <v>1</v>
      </c>
      <c r="R18" s="77">
        <f>IF(S18,VLOOKUP(E18,範囲_業務区分,2,FALSE),"エラー")</f>
        <v>1</v>
      </c>
      <c r="S18" s="35" t="b">
        <f>IF(E18="",FALSE,TRUE)</f>
        <v>1</v>
      </c>
      <c r="U18" s="77">
        <f>IF(V18,VLOOKUP(H18,範囲_業務区分,2,FALSE),"エラー")</f>
        <v>1</v>
      </c>
      <c r="V18" s="35" t="b">
        <f>IF(H18="",FALSE,TRUE)</f>
        <v>1</v>
      </c>
      <c r="X18" s="33"/>
    </row>
    <row r="19" spans="2:25" ht="24" customHeight="1" x14ac:dyDescent="0.15">
      <c r="B19" s="316"/>
      <c r="C19" s="317"/>
      <c r="D19" s="100" t="s">
        <v>626</v>
      </c>
      <c r="E19" s="316"/>
      <c r="F19" s="317"/>
      <c r="G19" s="100" t="s">
        <v>626</v>
      </c>
      <c r="H19" s="316"/>
      <c r="I19" s="317"/>
      <c r="J19" s="100" t="s">
        <v>626</v>
      </c>
      <c r="K19" s="103"/>
      <c r="L19" s="104"/>
      <c r="M19" s="106"/>
    </row>
    <row r="20" spans="2:25" ht="36" customHeight="1" x14ac:dyDescent="0.15">
      <c r="B20" s="312" t="s">
        <v>656</v>
      </c>
      <c r="C20" s="313"/>
      <c r="D20" s="98" t="s">
        <v>633</v>
      </c>
      <c r="E20" s="312" t="s">
        <v>656</v>
      </c>
      <c r="F20" s="313"/>
      <c r="G20" s="98" t="s">
        <v>641</v>
      </c>
      <c r="H20" s="312" t="s">
        <v>656</v>
      </c>
      <c r="I20" s="313"/>
      <c r="J20" s="98" t="s">
        <v>649</v>
      </c>
      <c r="K20" s="103"/>
      <c r="L20" s="104"/>
      <c r="M20" s="106"/>
      <c r="O20" s="77">
        <f>IF(P20,VLOOKUP(B20,範囲_業務区分,2,FALSE),"エラー")</f>
        <v>1</v>
      </c>
      <c r="P20" s="35" t="b">
        <f>IF(B20="",FALSE,TRUE)</f>
        <v>1</v>
      </c>
      <c r="R20" s="77">
        <f>IF(S20,VLOOKUP(E20,範囲_業務区分,2,FALSE),"エラー")</f>
        <v>1</v>
      </c>
      <c r="S20" s="35" t="b">
        <f>IF(E20="",FALSE,TRUE)</f>
        <v>1</v>
      </c>
      <c r="U20" s="77">
        <f>IF(V20,VLOOKUP(H20,範囲_業務区分,2,FALSE),"エラー")</f>
        <v>1</v>
      </c>
      <c r="V20" s="35" t="b">
        <f>IF(H20="",FALSE,TRUE)</f>
        <v>1</v>
      </c>
      <c r="X20" s="33"/>
    </row>
    <row r="21" spans="2:25" ht="24" customHeight="1" thickBot="1" x14ac:dyDescent="0.2">
      <c r="B21" s="318"/>
      <c r="C21" s="319"/>
      <c r="D21" s="107" t="s">
        <v>626</v>
      </c>
      <c r="E21" s="318"/>
      <c r="F21" s="319"/>
      <c r="G21" s="107" t="s">
        <v>626</v>
      </c>
      <c r="H21" s="318"/>
      <c r="I21" s="319"/>
      <c r="J21" s="107" t="s">
        <v>626</v>
      </c>
      <c r="K21" s="108"/>
      <c r="L21" s="109"/>
      <c r="M21" s="110"/>
    </row>
    <row r="22" spans="2:25" ht="12" customHeight="1" thickTop="1" thickBot="1" x14ac:dyDescent="0.2"/>
    <row r="23" spans="2:25" ht="24" customHeight="1" x14ac:dyDescent="0.15">
      <c r="B23" s="301" t="s">
        <v>591</v>
      </c>
      <c r="C23" s="302"/>
      <c r="D23" s="302"/>
      <c r="E23" s="302"/>
      <c r="F23" s="302"/>
      <c r="G23" s="302"/>
      <c r="H23" s="302"/>
      <c r="I23" s="302"/>
      <c r="J23" s="302"/>
      <c r="K23" s="302"/>
      <c r="L23" s="302"/>
      <c r="M23" s="303"/>
    </row>
    <row r="24" spans="2:25" ht="24" customHeight="1" thickBot="1" x14ac:dyDescent="0.2">
      <c r="B24" s="111" t="s">
        <v>186</v>
      </c>
      <c r="C24" s="304" t="s">
        <v>766</v>
      </c>
      <c r="D24" s="305"/>
      <c r="E24" s="112" t="s">
        <v>186</v>
      </c>
      <c r="F24" s="304" t="s">
        <v>766</v>
      </c>
      <c r="G24" s="305"/>
      <c r="H24" s="113" t="s">
        <v>186</v>
      </c>
      <c r="I24" s="304" t="s">
        <v>766</v>
      </c>
      <c r="J24" s="306"/>
      <c r="K24" s="96" t="s">
        <v>186</v>
      </c>
      <c r="L24" s="304" t="s">
        <v>766</v>
      </c>
      <c r="M24" s="307"/>
    </row>
    <row r="25" spans="2:25" ht="36" customHeight="1" thickTop="1" x14ac:dyDescent="0.15">
      <c r="B25" s="91" t="s">
        <v>66</v>
      </c>
      <c r="C25" s="114" t="s">
        <v>519</v>
      </c>
      <c r="D25" s="115" t="s">
        <v>520</v>
      </c>
      <c r="E25" s="91" t="s">
        <v>66</v>
      </c>
      <c r="F25" s="114" t="s">
        <v>536</v>
      </c>
      <c r="G25" s="115" t="s">
        <v>537</v>
      </c>
      <c r="H25" s="91" t="s">
        <v>66</v>
      </c>
      <c r="I25" s="114" t="s">
        <v>552</v>
      </c>
      <c r="J25" s="115" t="s">
        <v>769</v>
      </c>
      <c r="K25" s="91" t="s">
        <v>66</v>
      </c>
      <c r="L25" s="114" t="s">
        <v>567</v>
      </c>
      <c r="M25" s="115" t="s">
        <v>568</v>
      </c>
      <c r="O25" s="77" t="b">
        <f t="shared" ref="O25:O33" si="0">IF(P25,VLOOKUP(B25,範囲_有無,2,FALSE),"エラー")</f>
        <v>0</v>
      </c>
      <c r="P25" s="35" t="b">
        <f>IF(B25="",FALSE,TRUE)</f>
        <v>1</v>
      </c>
      <c r="R25" s="77" t="b">
        <f t="shared" ref="R25:R33" si="1">IF(S25,VLOOKUP(E25,範囲_有無,2,FALSE),"エラー")</f>
        <v>0</v>
      </c>
      <c r="S25" s="35" t="b">
        <f>IF(E25="",FALSE,TRUE)</f>
        <v>1</v>
      </c>
      <c r="U25" s="77" t="b">
        <f t="shared" ref="U25:U33" si="2">IF(V25,VLOOKUP(H25,範囲_有無,2,FALSE),"エラー")</f>
        <v>0</v>
      </c>
      <c r="V25" s="35" t="b">
        <f>IF(H25="",FALSE,TRUE)</f>
        <v>1</v>
      </c>
      <c r="X25" s="77" t="b">
        <f t="shared" ref="X25:X31" si="3">IF(Y25,VLOOKUP(K25,範囲_有無,2,FALSE),"エラー")</f>
        <v>0</v>
      </c>
      <c r="Y25" s="35" t="b">
        <f>IF(K25="",FALSE,TRUE)</f>
        <v>1</v>
      </c>
    </row>
    <row r="26" spans="2:25" ht="36" customHeight="1" x14ac:dyDescent="0.15">
      <c r="B26" s="92" t="s">
        <v>66</v>
      </c>
      <c r="C26" s="114" t="s">
        <v>521</v>
      </c>
      <c r="D26" s="115" t="s">
        <v>522</v>
      </c>
      <c r="E26" s="92" t="s">
        <v>66</v>
      </c>
      <c r="F26" s="114" t="s">
        <v>538</v>
      </c>
      <c r="G26" s="115" t="s">
        <v>772</v>
      </c>
      <c r="H26" s="92" t="s">
        <v>66</v>
      </c>
      <c r="I26" s="114" t="s">
        <v>553</v>
      </c>
      <c r="J26" s="115" t="s">
        <v>770</v>
      </c>
      <c r="K26" s="92" t="s">
        <v>66</v>
      </c>
      <c r="L26" s="114" t="s">
        <v>569</v>
      </c>
      <c r="M26" s="115" t="s">
        <v>570</v>
      </c>
      <c r="O26" s="77" t="b">
        <f t="shared" si="0"/>
        <v>0</v>
      </c>
      <c r="P26" s="35" t="b">
        <f t="shared" ref="P26:P33" si="4">IF(B26="",FALSE,TRUE)</f>
        <v>1</v>
      </c>
      <c r="R26" s="77" t="b">
        <f t="shared" si="1"/>
        <v>0</v>
      </c>
      <c r="S26" s="35" t="b">
        <f t="shared" ref="S26:S33" si="5">IF(E26="",FALSE,TRUE)</f>
        <v>1</v>
      </c>
      <c r="U26" s="77" t="b">
        <f t="shared" si="2"/>
        <v>0</v>
      </c>
      <c r="V26" s="35" t="b">
        <f t="shared" ref="V26:V33" si="6">IF(H26="",FALSE,TRUE)</f>
        <v>1</v>
      </c>
      <c r="X26" s="77" t="b">
        <f t="shared" si="3"/>
        <v>0</v>
      </c>
      <c r="Y26" s="35" t="b">
        <f t="shared" ref="Y26:Y31" si="7">IF(K26="",FALSE,TRUE)</f>
        <v>1</v>
      </c>
    </row>
    <row r="27" spans="2:25" ht="36" customHeight="1" x14ac:dyDescent="0.15">
      <c r="B27" s="92" t="s">
        <v>66</v>
      </c>
      <c r="C27" s="114" t="s">
        <v>523</v>
      </c>
      <c r="D27" s="115" t="s">
        <v>524</v>
      </c>
      <c r="E27" s="92" t="s">
        <v>66</v>
      </c>
      <c r="F27" s="114" t="s">
        <v>539</v>
      </c>
      <c r="G27" s="115" t="s">
        <v>540</v>
      </c>
      <c r="H27" s="92" t="s">
        <v>66</v>
      </c>
      <c r="I27" s="114" t="s">
        <v>554</v>
      </c>
      <c r="J27" s="115" t="s">
        <v>768</v>
      </c>
      <c r="K27" s="92" t="s">
        <v>66</v>
      </c>
      <c r="L27" s="114" t="s">
        <v>571</v>
      </c>
      <c r="M27" s="115" t="s">
        <v>572</v>
      </c>
      <c r="O27" s="77" t="b">
        <f t="shared" si="0"/>
        <v>0</v>
      </c>
      <c r="P27" s="35" t="b">
        <f t="shared" si="4"/>
        <v>1</v>
      </c>
      <c r="R27" s="77" t="b">
        <f t="shared" si="1"/>
        <v>0</v>
      </c>
      <c r="S27" s="35" t="b">
        <f t="shared" si="5"/>
        <v>1</v>
      </c>
      <c r="U27" s="77" t="b">
        <f t="shared" si="2"/>
        <v>0</v>
      </c>
      <c r="V27" s="35" t="b">
        <f t="shared" si="6"/>
        <v>1</v>
      </c>
      <c r="X27" s="77" t="b">
        <f t="shared" si="3"/>
        <v>0</v>
      </c>
      <c r="Y27" s="35" t="b">
        <f t="shared" si="7"/>
        <v>1</v>
      </c>
    </row>
    <row r="28" spans="2:25" ht="36" customHeight="1" x14ac:dyDescent="0.15">
      <c r="B28" s="92" t="s">
        <v>66</v>
      </c>
      <c r="C28" s="114" t="s">
        <v>525</v>
      </c>
      <c r="D28" s="115" t="s">
        <v>526</v>
      </c>
      <c r="E28" s="92" t="s">
        <v>66</v>
      </c>
      <c r="F28" s="114" t="s">
        <v>541</v>
      </c>
      <c r="G28" s="115" t="s">
        <v>542</v>
      </c>
      <c r="H28" s="92" t="s">
        <v>66</v>
      </c>
      <c r="I28" s="114" t="s">
        <v>555</v>
      </c>
      <c r="J28" s="115" t="s">
        <v>556</v>
      </c>
      <c r="K28" s="92" t="s">
        <v>66</v>
      </c>
      <c r="L28" s="114" t="s">
        <v>573</v>
      </c>
      <c r="M28" s="115" t="s">
        <v>574</v>
      </c>
      <c r="O28" s="77" t="b">
        <f t="shared" si="0"/>
        <v>0</v>
      </c>
      <c r="P28" s="35" t="b">
        <f t="shared" si="4"/>
        <v>1</v>
      </c>
      <c r="R28" s="77" t="b">
        <f t="shared" si="1"/>
        <v>0</v>
      </c>
      <c r="S28" s="35" t="b">
        <f t="shared" si="5"/>
        <v>1</v>
      </c>
      <c r="U28" s="77" t="b">
        <f t="shared" si="2"/>
        <v>0</v>
      </c>
      <c r="V28" s="35" t="b">
        <f t="shared" si="6"/>
        <v>1</v>
      </c>
      <c r="X28" s="77" t="b">
        <f t="shared" si="3"/>
        <v>0</v>
      </c>
      <c r="Y28" s="35" t="b">
        <f t="shared" si="7"/>
        <v>1</v>
      </c>
    </row>
    <row r="29" spans="2:25" ht="36" customHeight="1" x14ac:dyDescent="0.15">
      <c r="B29" s="92" t="s">
        <v>66</v>
      </c>
      <c r="C29" s="114" t="s">
        <v>527</v>
      </c>
      <c r="D29" s="115" t="s">
        <v>528</v>
      </c>
      <c r="E29" s="92" t="s">
        <v>66</v>
      </c>
      <c r="F29" s="114" t="s">
        <v>543</v>
      </c>
      <c r="G29" s="115" t="s">
        <v>544</v>
      </c>
      <c r="H29" s="92" t="s">
        <v>66</v>
      </c>
      <c r="I29" s="114" t="s">
        <v>557</v>
      </c>
      <c r="J29" s="115" t="s">
        <v>558</v>
      </c>
      <c r="K29" s="92" t="s">
        <v>66</v>
      </c>
      <c r="L29" s="114" t="s">
        <v>575</v>
      </c>
      <c r="M29" s="115" t="s">
        <v>576</v>
      </c>
      <c r="O29" s="77" t="b">
        <f t="shared" si="0"/>
        <v>0</v>
      </c>
      <c r="P29" s="35" t="b">
        <f t="shared" si="4"/>
        <v>1</v>
      </c>
      <c r="R29" s="77" t="b">
        <f t="shared" si="1"/>
        <v>0</v>
      </c>
      <c r="S29" s="35" t="b">
        <f t="shared" si="5"/>
        <v>1</v>
      </c>
      <c r="U29" s="77" t="b">
        <f t="shared" si="2"/>
        <v>0</v>
      </c>
      <c r="V29" s="35" t="b">
        <f t="shared" si="6"/>
        <v>1</v>
      </c>
      <c r="X29" s="77" t="b">
        <f t="shared" si="3"/>
        <v>0</v>
      </c>
      <c r="Y29" s="35" t="b">
        <f t="shared" si="7"/>
        <v>1</v>
      </c>
    </row>
    <row r="30" spans="2:25" ht="36" customHeight="1" x14ac:dyDescent="0.15">
      <c r="B30" s="92" t="s">
        <v>66</v>
      </c>
      <c r="C30" s="114" t="s">
        <v>529</v>
      </c>
      <c r="D30" s="115" t="s">
        <v>773</v>
      </c>
      <c r="E30" s="92" t="s">
        <v>66</v>
      </c>
      <c r="F30" s="114" t="s">
        <v>545</v>
      </c>
      <c r="G30" s="115" t="s">
        <v>546</v>
      </c>
      <c r="H30" s="92" t="s">
        <v>66</v>
      </c>
      <c r="I30" s="114" t="s">
        <v>559</v>
      </c>
      <c r="J30" s="115" t="s">
        <v>560</v>
      </c>
      <c r="K30" s="92" t="s">
        <v>66</v>
      </c>
      <c r="L30" s="114" t="s">
        <v>577</v>
      </c>
      <c r="M30" s="115" t="s">
        <v>578</v>
      </c>
      <c r="O30" s="77" t="b">
        <f t="shared" si="0"/>
        <v>0</v>
      </c>
      <c r="P30" s="35" t="b">
        <f t="shared" si="4"/>
        <v>1</v>
      </c>
      <c r="R30" s="77" t="b">
        <f t="shared" si="1"/>
        <v>0</v>
      </c>
      <c r="S30" s="35" t="b">
        <f t="shared" si="5"/>
        <v>1</v>
      </c>
      <c r="U30" s="77" t="b">
        <f t="shared" si="2"/>
        <v>0</v>
      </c>
      <c r="V30" s="35" t="b">
        <f t="shared" si="6"/>
        <v>1</v>
      </c>
      <c r="X30" s="77" t="b">
        <f t="shared" si="3"/>
        <v>0</v>
      </c>
      <c r="Y30" s="35" t="b">
        <f t="shared" si="7"/>
        <v>1</v>
      </c>
    </row>
    <row r="31" spans="2:25" ht="36" customHeight="1" thickBot="1" x14ac:dyDescent="0.2">
      <c r="B31" s="92" t="s">
        <v>66</v>
      </c>
      <c r="C31" s="114" t="s">
        <v>530</v>
      </c>
      <c r="D31" s="115" t="s">
        <v>531</v>
      </c>
      <c r="E31" s="92" t="s">
        <v>66</v>
      </c>
      <c r="F31" s="114" t="s">
        <v>547</v>
      </c>
      <c r="G31" s="115" t="s">
        <v>771</v>
      </c>
      <c r="H31" s="92" t="s">
        <v>66</v>
      </c>
      <c r="I31" s="114" t="s">
        <v>561</v>
      </c>
      <c r="J31" s="115" t="s">
        <v>562</v>
      </c>
      <c r="K31" s="93" t="s">
        <v>66</v>
      </c>
      <c r="L31" s="116" t="s">
        <v>579</v>
      </c>
      <c r="M31" s="117" t="s">
        <v>580</v>
      </c>
      <c r="O31" s="77" t="b">
        <f t="shared" si="0"/>
        <v>0</v>
      </c>
      <c r="P31" s="35" t="b">
        <f t="shared" si="4"/>
        <v>1</v>
      </c>
      <c r="R31" s="77" t="b">
        <f t="shared" si="1"/>
        <v>0</v>
      </c>
      <c r="S31" s="35" t="b">
        <f t="shared" si="5"/>
        <v>1</v>
      </c>
      <c r="U31" s="77" t="b">
        <f t="shared" si="2"/>
        <v>0</v>
      </c>
      <c r="V31" s="35" t="b">
        <f t="shared" si="6"/>
        <v>1</v>
      </c>
      <c r="X31" s="77" t="b">
        <f t="shared" si="3"/>
        <v>0</v>
      </c>
      <c r="Y31" s="35" t="b">
        <f t="shared" si="7"/>
        <v>1</v>
      </c>
    </row>
    <row r="32" spans="2:25" ht="36" customHeight="1" thickTop="1" x14ac:dyDescent="0.15">
      <c r="B32" s="92" t="s">
        <v>66</v>
      </c>
      <c r="C32" s="114" t="s">
        <v>532</v>
      </c>
      <c r="D32" s="115" t="s">
        <v>533</v>
      </c>
      <c r="E32" s="92" t="s">
        <v>66</v>
      </c>
      <c r="F32" s="114" t="s">
        <v>548</v>
      </c>
      <c r="G32" s="115" t="s">
        <v>549</v>
      </c>
      <c r="H32" s="92" t="s">
        <v>66</v>
      </c>
      <c r="I32" s="114" t="s">
        <v>563</v>
      </c>
      <c r="J32" s="118" t="s">
        <v>564</v>
      </c>
      <c r="K32" s="119"/>
      <c r="L32" s="114"/>
      <c r="M32" s="115"/>
      <c r="O32" s="77" t="b">
        <f t="shared" si="0"/>
        <v>0</v>
      </c>
      <c r="P32" s="35" t="b">
        <f t="shared" si="4"/>
        <v>1</v>
      </c>
      <c r="Q32" s="30"/>
      <c r="R32" s="77" t="b">
        <f t="shared" si="1"/>
        <v>0</v>
      </c>
      <c r="S32" s="35" t="b">
        <f t="shared" si="5"/>
        <v>1</v>
      </c>
      <c r="U32" s="77" t="b">
        <f t="shared" si="2"/>
        <v>0</v>
      </c>
      <c r="V32" s="35" t="b">
        <f t="shared" si="6"/>
        <v>1</v>
      </c>
      <c r="W32" s="30"/>
      <c r="X32" s="30"/>
      <c r="Y32" s="30"/>
    </row>
    <row r="33" spans="2:25" ht="36" customHeight="1" thickBot="1" x14ac:dyDescent="0.2">
      <c r="B33" s="93" t="s">
        <v>66</v>
      </c>
      <c r="C33" s="120" t="s">
        <v>534</v>
      </c>
      <c r="D33" s="121" t="s">
        <v>535</v>
      </c>
      <c r="E33" s="93" t="s">
        <v>66</v>
      </c>
      <c r="F33" s="120" t="s">
        <v>550</v>
      </c>
      <c r="G33" s="122" t="s">
        <v>551</v>
      </c>
      <c r="H33" s="93" t="s">
        <v>66</v>
      </c>
      <c r="I33" s="123" t="s">
        <v>565</v>
      </c>
      <c r="J33" s="124" t="s">
        <v>566</v>
      </c>
      <c r="K33" s="125"/>
      <c r="L33" s="125"/>
      <c r="M33" s="126"/>
      <c r="O33" s="77" t="b">
        <f t="shared" si="0"/>
        <v>0</v>
      </c>
      <c r="P33" s="35" t="b">
        <f t="shared" si="4"/>
        <v>1</v>
      </c>
      <c r="Q33" s="30"/>
      <c r="R33" s="77" t="b">
        <f t="shared" si="1"/>
        <v>0</v>
      </c>
      <c r="S33" s="35" t="b">
        <f t="shared" si="5"/>
        <v>1</v>
      </c>
      <c r="U33" s="77" t="b">
        <f t="shared" si="2"/>
        <v>0</v>
      </c>
      <c r="V33" s="35" t="b">
        <f t="shared" si="6"/>
        <v>1</v>
      </c>
      <c r="W33" s="30"/>
      <c r="X33" s="30"/>
      <c r="Y33" s="30"/>
    </row>
    <row r="34" spans="2:25" ht="14.45" customHeight="1" thickTop="1" thickBot="1" x14ac:dyDescent="0.2"/>
    <row r="35" spans="2:25" ht="24" customHeight="1" x14ac:dyDescent="0.15">
      <c r="B35" s="301" t="s">
        <v>589</v>
      </c>
      <c r="C35" s="302"/>
      <c r="D35" s="302"/>
      <c r="E35" s="302"/>
      <c r="F35" s="302"/>
      <c r="G35" s="302"/>
      <c r="H35" s="302"/>
      <c r="I35" s="302"/>
      <c r="J35" s="302"/>
      <c r="K35" s="302"/>
      <c r="L35" s="302"/>
      <c r="M35" s="303"/>
    </row>
    <row r="36" spans="2:25" ht="24" customHeight="1" thickBot="1" x14ac:dyDescent="0.2">
      <c r="B36" s="127" t="s">
        <v>186</v>
      </c>
      <c r="C36" s="304" t="s">
        <v>766</v>
      </c>
      <c r="D36" s="305"/>
      <c r="E36" s="112" t="s">
        <v>186</v>
      </c>
      <c r="F36" s="304" t="s">
        <v>766</v>
      </c>
      <c r="G36" s="305"/>
      <c r="H36" s="113" t="s">
        <v>186</v>
      </c>
      <c r="I36" s="304" t="s">
        <v>766</v>
      </c>
      <c r="J36" s="306"/>
      <c r="K36" s="96" t="s">
        <v>186</v>
      </c>
      <c r="L36" s="304" t="s">
        <v>766</v>
      </c>
      <c r="M36" s="307"/>
    </row>
    <row r="37" spans="2:25" ht="36" customHeight="1" thickTop="1" x14ac:dyDescent="0.15">
      <c r="B37" s="91" t="s">
        <v>66</v>
      </c>
      <c r="C37" s="114" t="s">
        <v>767</v>
      </c>
      <c r="D37" s="128" t="s">
        <v>67</v>
      </c>
      <c r="E37" s="91" t="s">
        <v>66</v>
      </c>
      <c r="F37" s="114" t="s">
        <v>141</v>
      </c>
      <c r="G37" s="128" t="s">
        <v>82</v>
      </c>
      <c r="H37" s="91" t="s">
        <v>66</v>
      </c>
      <c r="I37" s="114" t="s">
        <v>156</v>
      </c>
      <c r="J37" s="128" t="s">
        <v>97</v>
      </c>
      <c r="K37" s="91" t="s">
        <v>66</v>
      </c>
      <c r="L37" s="114" t="s">
        <v>171</v>
      </c>
      <c r="M37" s="129" t="s">
        <v>112</v>
      </c>
      <c r="O37" s="77" t="b">
        <f t="shared" ref="O37:O51" si="8">IF(P37,VLOOKUP(B37,範囲_有無,2,FALSE),"エラー")</f>
        <v>0</v>
      </c>
      <c r="P37" s="35" t="b">
        <f>IF(B37="",FALSE,TRUE)</f>
        <v>1</v>
      </c>
      <c r="R37" s="77" t="b">
        <f t="shared" ref="R37:R51" si="9">IF(S37,VLOOKUP(E37,範囲_有無,2,FALSE),"エラー")</f>
        <v>0</v>
      </c>
      <c r="S37" s="35" t="b">
        <f>IF(E37="",FALSE,TRUE)</f>
        <v>1</v>
      </c>
      <c r="U37" s="77" t="b">
        <f t="shared" ref="U37:U51" si="10">IF(V37,VLOOKUP(H37,範囲_有無,2,FALSE),"エラー")</f>
        <v>0</v>
      </c>
      <c r="V37" s="35" t="b">
        <f>IF(H37="",FALSE,TRUE)</f>
        <v>1</v>
      </c>
      <c r="X37" s="77" t="b">
        <f t="shared" ref="X37:X51" si="11">IF(Y37,VLOOKUP(K37,範囲_有無,2,FALSE),"エラー")</f>
        <v>0</v>
      </c>
      <c r="Y37" s="35" t="b">
        <f>IF(K37="",FALSE,TRUE)</f>
        <v>1</v>
      </c>
    </row>
    <row r="38" spans="2:25" ht="36" customHeight="1" x14ac:dyDescent="0.15">
      <c r="B38" s="92" t="s">
        <v>66</v>
      </c>
      <c r="C38" s="114" t="s">
        <v>127</v>
      </c>
      <c r="D38" s="128" t="s">
        <v>68</v>
      </c>
      <c r="E38" s="92" t="s">
        <v>66</v>
      </c>
      <c r="F38" s="114" t="s">
        <v>142</v>
      </c>
      <c r="G38" s="128" t="s">
        <v>83</v>
      </c>
      <c r="H38" s="92" t="s">
        <v>66</v>
      </c>
      <c r="I38" s="114" t="s">
        <v>157</v>
      </c>
      <c r="J38" s="128" t="s">
        <v>98</v>
      </c>
      <c r="K38" s="92" t="s">
        <v>66</v>
      </c>
      <c r="L38" s="114" t="s">
        <v>172</v>
      </c>
      <c r="M38" s="129" t="s">
        <v>113</v>
      </c>
      <c r="O38" s="77" t="b">
        <f t="shared" si="8"/>
        <v>0</v>
      </c>
      <c r="P38" s="35" t="b">
        <f t="shared" ref="P38:P51" si="12">IF(B38="",FALSE,TRUE)</f>
        <v>1</v>
      </c>
      <c r="R38" s="77" t="b">
        <f t="shared" si="9"/>
        <v>0</v>
      </c>
      <c r="S38" s="35" t="b">
        <f t="shared" ref="S38:S51" si="13">IF(E38="",FALSE,TRUE)</f>
        <v>1</v>
      </c>
      <c r="U38" s="77" t="b">
        <f t="shared" si="10"/>
        <v>0</v>
      </c>
      <c r="V38" s="35" t="b">
        <f t="shared" ref="V38:V51" si="14">IF(H38="",FALSE,TRUE)</f>
        <v>1</v>
      </c>
      <c r="X38" s="77" t="b">
        <f t="shared" si="11"/>
        <v>0</v>
      </c>
      <c r="Y38" s="35" t="b">
        <f t="shared" ref="Y38:Y51" si="15">IF(K38="",FALSE,TRUE)</f>
        <v>1</v>
      </c>
    </row>
    <row r="39" spans="2:25" ht="36" customHeight="1" x14ac:dyDescent="0.15">
      <c r="B39" s="92" t="s">
        <v>66</v>
      </c>
      <c r="C39" s="114" t="s">
        <v>128</v>
      </c>
      <c r="D39" s="128" t="s">
        <v>69</v>
      </c>
      <c r="E39" s="92" t="s">
        <v>66</v>
      </c>
      <c r="F39" s="114" t="s">
        <v>143</v>
      </c>
      <c r="G39" s="128" t="s">
        <v>84</v>
      </c>
      <c r="H39" s="92" t="s">
        <v>66</v>
      </c>
      <c r="I39" s="114" t="s">
        <v>158</v>
      </c>
      <c r="J39" s="128" t="s">
        <v>99</v>
      </c>
      <c r="K39" s="92" t="s">
        <v>66</v>
      </c>
      <c r="L39" s="114" t="s">
        <v>173</v>
      </c>
      <c r="M39" s="129" t="s">
        <v>114</v>
      </c>
      <c r="O39" s="77" t="b">
        <f t="shared" si="8"/>
        <v>0</v>
      </c>
      <c r="P39" s="35" t="b">
        <f t="shared" si="12"/>
        <v>1</v>
      </c>
      <c r="R39" s="77" t="b">
        <f t="shared" si="9"/>
        <v>0</v>
      </c>
      <c r="S39" s="35" t="b">
        <f t="shared" si="13"/>
        <v>1</v>
      </c>
      <c r="U39" s="77" t="b">
        <f t="shared" si="10"/>
        <v>0</v>
      </c>
      <c r="V39" s="35" t="b">
        <f t="shared" si="14"/>
        <v>1</v>
      </c>
      <c r="X39" s="77" t="b">
        <f t="shared" si="11"/>
        <v>0</v>
      </c>
      <c r="Y39" s="35" t="b">
        <f t="shared" si="15"/>
        <v>1</v>
      </c>
    </row>
    <row r="40" spans="2:25" ht="36" customHeight="1" x14ac:dyDescent="0.15">
      <c r="B40" s="92" t="s">
        <v>66</v>
      </c>
      <c r="C40" s="114" t="s">
        <v>129</v>
      </c>
      <c r="D40" s="128" t="s">
        <v>70</v>
      </c>
      <c r="E40" s="92" t="s">
        <v>66</v>
      </c>
      <c r="F40" s="114" t="s">
        <v>144</v>
      </c>
      <c r="G40" s="128" t="s">
        <v>85</v>
      </c>
      <c r="H40" s="92" t="s">
        <v>66</v>
      </c>
      <c r="I40" s="114" t="s">
        <v>159</v>
      </c>
      <c r="J40" s="128" t="s">
        <v>100</v>
      </c>
      <c r="K40" s="92" t="s">
        <v>66</v>
      </c>
      <c r="L40" s="114" t="s">
        <v>174</v>
      </c>
      <c r="M40" s="129" t="s">
        <v>115</v>
      </c>
      <c r="O40" s="77" t="b">
        <f t="shared" si="8"/>
        <v>0</v>
      </c>
      <c r="P40" s="35" t="b">
        <f t="shared" si="12"/>
        <v>1</v>
      </c>
      <c r="R40" s="77" t="b">
        <f t="shared" si="9"/>
        <v>0</v>
      </c>
      <c r="S40" s="35" t="b">
        <f t="shared" si="13"/>
        <v>1</v>
      </c>
      <c r="U40" s="77" t="b">
        <f t="shared" si="10"/>
        <v>0</v>
      </c>
      <c r="V40" s="35" t="b">
        <f t="shared" si="14"/>
        <v>1</v>
      </c>
      <c r="X40" s="77" t="b">
        <f t="shared" si="11"/>
        <v>0</v>
      </c>
      <c r="Y40" s="35" t="b">
        <f t="shared" si="15"/>
        <v>1</v>
      </c>
    </row>
    <row r="41" spans="2:25" ht="36" customHeight="1" x14ac:dyDescent="0.15">
      <c r="B41" s="92" t="s">
        <v>66</v>
      </c>
      <c r="C41" s="114" t="s">
        <v>130</v>
      </c>
      <c r="D41" s="128" t="s">
        <v>71</v>
      </c>
      <c r="E41" s="92" t="s">
        <v>66</v>
      </c>
      <c r="F41" s="114" t="s">
        <v>145</v>
      </c>
      <c r="G41" s="128" t="s">
        <v>86</v>
      </c>
      <c r="H41" s="92" t="s">
        <v>66</v>
      </c>
      <c r="I41" s="114" t="s">
        <v>160</v>
      </c>
      <c r="J41" s="128" t="s">
        <v>101</v>
      </c>
      <c r="K41" s="92" t="s">
        <v>66</v>
      </c>
      <c r="L41" s="114" t="s">
        <v>175</v>
      </c>
      <c r="M41" s="129" t="s">
        <v>116</v>
      </c>
      <c r="O41" s="77" t="b">
        <f t="shared" si="8"/>
        <v>0</v>
      </c>
      <c r="P41" s="35" t="b">
        <f t="shared" si="12"/>
        <v>1</v>
      </c>
      <c r="R41" s="77" t="b">
        <f t="shared" si="9"/>
        <v>0</v>
      </c>
      <c r="S41" s="35" t="b">
        <f t="shared" si="13"/>
        <v>1</v>
      </c>
      <c r="U41" s="77" t="b">
        <f t="shared" si="10"/>
        <v>0</v>
      </c>
      <c r="V41" s="35" t="b">
        <f t="shared" si="14"/>
        <v>1</v>
      </c>
      <c r="X41" s="77" t="b">
        <f t="shared" si="11"/>
        <v>0</v>
      </c>
      <c r="Y41" s="35" t="b">
        <f t="shared" si="15"/>
        <v>1</v>
      </c>
    </row>
    <row r="42" spans="2:25" ht="36" customHeight="1" x14ac:dyDescent="0.15">
      <c r="B42" s="92" t="s">
        <v>66</v>
      </c>
      <c r="C42" s="114" t="s">
        <v>131</v>
      </c>
      <c r="D42" s="128" t="s">
        <v>72</v>
      </c>
      <c r="E42" s="92" t="s">
        <v>66</v>
      </c>
      <c r="F42" s="114" t="s">
        <v>146</v>
      </c>
      <c r="G42" s="128" t="s">
        <v>87</v>
      </c>
      <c r="H42" s="92" t="s">
        <v>66</v>
      </c>
      <c r="I42" s="114" t="s">
        <v>161</v>
      </c>
      <c r="J42" s="128" t="s">
        <v>102</v>
      </c>
      <c r="K42" s="92" t="s">
        <v>66</v>
      </c>
      <c r="L42" s="114" t="s">
        <v>176</v>
      </c>
      <c r="M42" s="129" t="s">
        <v>117</v>
      </c>
      <c r="O42" s="77" t="b">
        <f t="shared" si="8"/>
        <v>0</v>
      </c>
      <c r="P42" s="35" t="b">
        <f t="shared" si="12"/>
        <v>1</v>
      </c>
      <c r="R42" s="77" t="b">
        <f t="shared" si="9"/>
        <v>0</v>
      </c>
      <c r="S42" s="35" t="b">
        <f t="shared" si="13"/>
        <v>1</v>
      </c>
      <c r="U42" s="77" t="b">
        <f t="shared" si="10"/>
        <v>0</v>
      </c>
      <c r="V42" s="35" t="b">
        <f t="shared" si="14"/>
        <v>1</v>
      </c>
      <c r="X42" s="77" t="b">
        <f t="shared" si="11"/>
        <v>0</v>
      </c>
      <c r="Y42" s="35" t="b">
        <f t="shared" si="15"/>
        <v>1</v>
      </c>
    </row>
    <row r="43" spans="2:25" ht="36" customHeight="1" x14ac:dyDescent="0.15">
      <c r="B43" s="92" t="s">
        <v>66</v>
      </c>
      <c r="C43" s="114" t="s">
        <v>132</v>
      </c>
      <c r="D43" s="128" t="s">
        <v>73</v>
      </c>
      <c r="E43" s="92" t="s">
        <v>66</v>
      </c>
      <c r="F43" s="114" t="s">
        <v>147</v>
      </c>
      <c r="G43" s="128" t="s">
        <v>88</v>
      </c>
      <c r="H43" s="92" t="s">
        <v>66</v>
      </c>
      <c r="I43" s="114" t="s">
        <v>162</v>
      </c>
      <c r="J43" s="128" t="s">
        <v>103</v>
      </c>
      <c r="K43" s="92" t="s">
        <v>66</v>
      </c>
      <c r="L43" s="114" t="s">
        <v>177</v>
      </c>
      <c r="M43" s="129" t="s">
        <v>118</v>
      </c>
      <c r="O43" s="77" t="b">
        <f t="shared" si="8"/>
        <v>0</v>
      </c>
      <c r="P43" s="35" t="b">
        <f t="shared" si="12"/>
        <v>1</v>
      </c>
      <c r="R43" s="77" t="b">
        <f t="shared" si="9"/>
        <v>0</v>
      </c>
      <c r="S43" s="35" t="b">
        <f t="shared" si="13"/>
        <v>1</v>
      </c>
      <c r="U43" s="77" t="b">
        <f t="shared" si="10"/>
        <v>0</v>
      </c>
      <c r="V43" s="35" t="b">
        <f t="shared" si="14"/>
        <v>1</v>
      </c>
      <c r="X43" s="77" t="b">
        <f t="shared" si="11"/>
        <v>0</v>
      </c>
      <c r="Y43" s="35" t="b">
        <f t="shared" si="15"/>
        <v>1</v>
      </c>
    </row>
    <row r="44" spans="2:25" ht="36" customHeight="1" x14ac:dyDescent="0.15">
      <c r="B44" s="92" t="s">
        <v>66</v>
      </c>
      <c r="C44" s="114" t="s">
        <v>133</v>
      </c>
      <c r="D44" s="128" t="s">
        <v>74</v>
      </c>
      <c r="E44" s="92" t="s">
        <v>66</v>
      </c>
      <c r="F44" s="114" t="s">
        <v>148</v>
      </c>
      <c r="G44" s="128" t="s">
        <v>89</v>
      </c>
      <c r="H44" s="92" t="s">
        <v>66</v>
      </c>
      <c r="I44" s="114" t="s">
        <v>163</v>
      </c>
      <c r="J44" s="128" t="s">
        <v>104</v>
      </c>
      <c r="K44" s="92" t="s">
        <v>66</v>
      </c>
      <c r="L44" s="114" t="s">
        <v>178</v>
      </c>
      <c r="M44" s="129" t="s">
        <v>119</v>
      </c>
      <c r="O44" s="77" t="b">
        <f t="shared" si="8"/>
        <v>0</v>
      </c>
      <c r="P44" s="35" t="b">
        <f t="shared" si="12"/>
        <v>1</v>
      </c>
      <c r="R44" s="77" t="b">
        <f t="shared" si="9"/>
        <v>0</v>
      </c>
      <c r="S44" s="35" t="b">
        <f t="shared" si="13"/>
        <v>1</v>
      </c>
      <c r="U44" s="77" t="b">
        <f t="shared" si="10"/>
        <v>0</v>
      </c>
      <c r="V44" s="35" t="b">
        <f t="shared" si="14"/>
        <v>1</v>
      </c>
      <c r="X44" s="77" t="b">
        <f t="shared" si="11"/>
        <v>0</v>
      </c>
      <c r="Y44" s="35" t="b">
        <f t="shared" si="15"/>
        <v>1</v>
      </c>
    </row>
    <row r="45" spans="2:25" ht="36" customHeight="1" x14ac:dyDescent="0.15">
      <c r="B45" s="92" t="s">
        <v>66</v>
      </c>
      <c r="C45" s="114" t="s">
        <v>134</v>
      </c>
      <c r="D45" s="128" t="s">
        <v>75</v>
      </c>
      <c r="E45" s="92" t="s">
        <v>66</v>
      </c>
      <c r="F45" s="114" t="s">
        <v>149</v>
      </c>
      <c r="G45" s="128" t="s">
        <v>90</v>
      </c>
      <c r="H45" s="92" t="s">
        <v>66</v>
      </c>
      <c r="I45" s="114" t="s">
        <v>164</v>
      </c>
      <c r="J45" s="128" t="s">
        <v>105</v>
      </c>
      <c r="K45" s="92" t="s">
        <v>66</v>
      </c>
      <c r="L45" s="114" t="s">
        <v>179</v>
      </c>
      <c r="M45" s="129" t="s">
        <v>120</v>
      </c>
      <c r="O45" s="77" t="b">
        <f t="shared" si="8"/>
        <v>0</v>
      </c>
      <c r="P45" s="35" t="b">
        <f t="shared" si="12"/>
        <v>1</v>
      </c>
      <c r="R45" s="77" t="b">
        <f t="shared" si="9"/>
        <v>0</v>
      </c>
      <c r="S45" s="35" t="b">
        <f t="shared" si="13"/>
        <v>1</v>
      </c>
      <c r="U45" s="77" t="b">
        <f t="shared" si="10"/>
        <v>0</v>
      </c>
      <c r="V45" s="35" t="b">
        <f t="shared" si="14"/>
        <v>1</v>
      </c>
      <c r="X45" s="77" t="b">
        <f t="shared" si="11"/>
        <v>0</v>
      </c>
      <c r="Y45" s="35" t="b">
        <f t="shared" si="15"/>
        <v>1</v>
      </c>
    </row>
    <row r="46" spans="2:25" ht="36" customHeight="1" x14ac:dyDescent="0.15">
      <c r="B46" s="92" t="s">
        <v>66</v>
      </c>
      <c r="C46" s="114" t="s">
        <v>135</v>
      </c>
      <c r="D46" s="128" t="s">
        <v>76</v>
      </c>
      <c r="E46" s="92" t="s">
        <v>66</v>
      </c>
      <c r="F46" s="114" t="s">
        <v>150</v>
      </c>
      <c r="G46" s="128" t="s">
        <v>91</v>
      </c>
      <c r="H46" s="92" t="s">
        <v>66</v>
      </c>
      <c r="I46" s="114" t="s">
        <v>165</v>
      </c>
      <c r="J46" s="128" t="s">
        <v>106</v>
      </c>
      <c r="K46" s="92" t="s">
        <v>66</v>
      </c>
      <c r="L46" s="114" t="s">
        <v>180</v>
      </c>
      <c r="M46" s="129" t="s">
        <v>121</v>
      </c>
      <c r="O46" s="77" t="b">
        <f t="shared" si="8"/>
        <v>0</v>
      </c>
      <c r="P46" s="35" t="b">
        <f t="shared" si="12"/>
        <v>1</v>
      </c>
      <c r="R46" s="77" t="b">
        <f t="shared" si="9"/>
        <v>0</v>
      </c>
      <c r="S46" s="35" t="b">
        <f t="shared" si="13"/>
        <v>1</v>
      </c>
      <c r="U46" s="77" t="b">
        <f t="shared" si="10"/>
        <v>0</v>
      </c>
      <c r="V46" s="35" t="b">
        <f t="shared" si="14"/>
        <v>1</v>
      </c>
      <c r="X46" s="77" t="b">
        <f t="shared" si="11"/>
        <v>0</v>
      </c>
      <c r="Y46" s="35" t="b">
        <f t="shared" si="15"/>
        <v>1</v>
      </c>
    </row>
    <row r="47" spans="2:25" ht="36" customHeight="1" x14ac:dyDescent="0.15">
      <c r="B47" s="92" t="s">
        <v>66</v>
      </c>
      <c r="C47" s="114" t="s">
        <v>136</v>
      </c>
      <c r="D47" s="128" t="s">
        <v>77</v>
      </c>
      <c r="E47" s="92" t="s">
        <v>66</v>
      </c>
      <c r="F47" s="114" t="s">
        <v>151</v>
      </c>
      <c r="G47" s="128" t="s">
        <v>92</v>
      </c>
      <c r="H47" s="92" t="s">
        <v>66</v>
      </c>
      <c r="I47" s="114" t="s">
        <v>166</v>
      </c>
      <c r="J47" s="128" t="s">
        <v>107</v>
      </c>
      <c r="K47" s="92" t="s">
        <v>66</v>
      </c>
      <c r="L47" s="114" t="s">
        <v>181</v>
      </c>
      <c r="M47" s="129" t="s">
        <v>122</v>
      </c>
      <c r="O47" s="77" t="b">
        <f t="shared" si="8"/>
        <v>0</v>
      </c>
      <c r="P47" s="35" t="b">
        <f t="shared" si="12"/>
        <v>1</v>
      </c>
      <c r="R47" s="77" t="b">
        <f t="shared" si="9"/>
        <v>0</v>
      </c>
      <c r="S47" s="35" t="b">
        <f t="shared" si="13"/>
        <v>1</v>
      </c>
      <c r="U47" s="77" t="b">
        <f t="shared" si="10"/>
        <v>0</v>
      </c>
      <c r="V47" s="35" t="b">
        <f t="shared" si="14"/>
        <v>1</v>
      </c>
      <c r="X47" s="77" t="b">
        <f t="shared" si="11"/>
        <v>0</v>
      </c>
      <c r="Y47" s="35" t="b">
        <f t="shared" si="15"/>
        <v>1</v>
      </c>
    </row>
    <row r="48" spans="2:25" ht="36" customHeight="1" x14ac:dyDescent="0.15">
      <c r="B48" s="92" t="s">
        <v>66</v>
      </c>
      <c r="C48" s="114" t="s">
        <v>137</v>
      </c>
      <c r="D48" s="128" t="s">
        <v>78</v>
      </c>
      <c r="E48" s="92" t="s">
        <v>66</v>
      </c>
      <c r="F48" s="114" t="s">
        <v>152</v>
      </c>
      <c r="G48" s="128" t="s">
        <v>93</v>
      </c>
      <c r="H48" s="92" t="s">
        <v>66</v>
      </c>
      <c r="I48" s="114" t="s">
        <v>167</v>
      </c>
      <c r="J48" s="128" t="s">
        <v>108</v>
      </c>
      <c r="K48" s="92" t="s">
        <v>66</v>
      </c>
      <c r="L48" s="114" t="s">
        <v>182</v>
      </c>
      <c r="M48" s="129" t="s">
        <v>123</v>
      </c>
      <c r="O48" s="77" t="b">
        <f t="shared" si="8"/>
        <v>0</v>
      </c>
      <c r="P48" s="35" t="b">
        <f t="shared" si="12"/>
        <v>1</v>
      </c>
      <c r="R48" s="77" t="b">
        <f t="shared" si="9"/>
        <v>0</v>
      </c>
      <c r="S48" s="35" t="b">
        <f t="shared" si="13"/>
        <v>1</v>
      </c>
      <c r="U48" s="77" t="b">
        <f t="shared" si="10"/>
        <v>0</v>
      </c>
      <c r="V48" s="35" t="b">
        <f t="shared" si="14"/>
        <v>1</v>
      </c>
      <c r="X48" s="77" t="b">
        <f t="shared" si="11"/>
        <v>0</v>
      </c>
      <c r="Y48" s="35" t="b">
        <f t="shared" si="15"/>
        <v>1</v>
      </c>
    </row>
    <row r="49" spans="2:25" ht="36" customHeight="1" x14ac:dyDescent="0.15">
      <c r="B49" s="92" t="s">
        <v>66</v>
      </c>
      <c r="C49" s="114" t="s">
        <v>138</v>
      </c>
      <c r="D49" s="128" t="s">
        <v>79</v>
      </c>
      <c r="E49" s="92" t="s">
        <v>66</v>
      </c>
      <c r="F49" s="114" t="s">
        <v>153</v>
      </c>
      <c r="G49" s="128" t="s">
        <v>94</v>
      </c>
      <c r="H49" s="92" t="s">
        <v>66</v>
      </c>
      <c r="I49" s="114" t="s">
        <v>168</v>
      </c>
      <c r="J49" s="128" t="s">
        <v>109</v>
      </c>
      <c r="K49" s="92" t="s">
        <v>66</v>
      </c>
      <c r="L49" s="114" t="s">
        <v>183</v>
      </c>
      <c r="M49" s="129" t="s">
        <v>124</v>
      </c>
      <c r="O49" s="77" t="b">
        <f t="shared" si="8"/>
        <v>0</v>
      </c>
      <c r="P49" s="35" t="b">
        <f t="shared" si="12"/>
        <v>1</v>
      </c>
      <c r="R49" s="77" t="b">
        <f t="shared" si="9"/>
        <v>0</v>
      </c>
      <c r="S49" s="35" t="b">
        <f t="shared" si="13"/>
        <v>1</v>
      </c>
      <c r="U49" s="77" t="b">
        <f t="shared" si="10"/>
        <v>0</v>
      </c>
      <c r="V49" s="35" t="b">
        <f t="shared" si="14"/>
        <v>1</v>
      </c>
      <c r="X49" s="77" t="b">
        <f t="shared" si="11"/>
        <v>0</v>
      </c>
      <c r="Y49" s="35" t="b">
        <f t="shared" si="15"/>
        <v>1</v>
      </c>
    </row>
    <row r="50" spans="2:25" ht="36" customHeight="1" x14ac:dyDescent="0.15">
      <c r="B50" s="92" t="s">
        <v>66</v>
      </c>
      <c r="C50" s="114" t="s">
        <v>139</v>
      </c>
      <c r="D50" s="128" t="s">
        <v>80</v>
      </c>
      <c r="E50" s="92" t="s">
        <v>66</v>
      </c>
      <c r="F50" s="114" t="s">
        <v>154</v>
      </c>
      <c r="G50" s="128" t="s">
        <v>95</v>
      </c>
      <c r="H50" s="92" t="s">
        <v>66</v>
      </c>
      <c r="I50" s="114" t="s">
        <v>169</v>
      </c>
      <c r="J50" s="128" t="s">
        <v>110</v>
      </c>
      <c r="K50" s="92" t="s">
        <v>66</v>
      </c>
      <c r="L50" s="114" t="s">
        <v>184</v>
      </c>
      <c r="M50" s="129" t="s">
        <v>125</v>
      </c>
      <c r="O50" s="77" t="b">
        <f t="shared" si="8"/>
        <v>0</v>
      </c>
      <c r="P50" s="35" t="b">
        <f t="shared" si="12"/>
        <v>1</v>
      </c>
      <c r="R50" s="77" t="b">
        <f t="shared" si="9"/>
        <v>0</v>
      </c>
      <c r="S50" s="35" t="b">
        <f t="shared" si="13"/>
        <v>1</v>
      </c>
      <c r="U50" s="77" t="b">
        <f t="shared" si="10"/>
        <v>0</v>
      </c>
      <c r="V50" s="35" t="b">
        <f t="shared" si="14"/>
        <v>1</v>
      </c>
      <c r="X50" s="77" t="b">
        <f t="shared" si="11"/>
        <v>0</v>
      </c>
      <c r="Y50" s="35" t="b">
        <f t="shared" si="15"/>
        <v>1</v>
      </c>
    </row>
    <row r="51" spans="2:25" ht="36" customHeight="1" thickBot="1" x14ac:dyDescent="0.2">
      <c r="B51" s="93" t="s">
        <v>66</v>
      </c>
      <c r="C51" s="120" t="s">
        <v>140</v>
      </c>
      <c r="D51" s="130" t="s">
        <v>81</v>
      </c>
      <c r="E51" s="93" t="s">
        <v>66</v>
      </c>
      <c r="F51" s="120" t="s">
        <v>155</v>
      </c>
      <c r="G51" s="130" t="s">
        <v>96</v>
      </c>
      <c r="H51" s="93" t="s">
        <v>66</v>
      </c>
      <c r="I51" s="120" t="s">
        <v>170</v>
      </c>
      <c r="J51" s="130" t="s">
        <v>111</v>
      </c>
      <c r="K51" s="93" t="s">
        <v>66</v>
      </c>
      <c r="L51" s="120" t="s">
        <v>185</v>
      </c>
      <c r="M51" s="121" t="s">
        <v>126</v>
      </c>
      <c r="O51" s="77" t="b">
        <f t="shared" si="8"/>
        <v>0</v>
      </c>
      <c r="P51" s="35" t="b">
        <f t="shared" si="12"/>
        <v>1</v>
      </c>
      <c r="R51" s="77" t="b">
        <f t="shared" si="9"/>
        <v>0</v>
      </c>
      <c r="S51" s="35" t="b">
        <f t="shared" si="13"/>
        <v>1</v>
      </c>
      <c r="U51" s="77" t="b">
        <f t="shared" si="10"/>
        <v>0</v>
      </c>
      <c r="V51" s="35" t="b">
        <f t="shared" si="14"/>
        <v>1</v>
      </c>
      <c r="X51" s="77" t="b">
        <f t="shared" si="11"/>
        <v>0</v>
      </c>
      <c r="Y51" s="35" t="b">
        <f t="shared" si="15"/>
        <v>1</v>
      </c>
    </row>
    <row r="52" spans="2:25" ht="11.45" customHeight="1" thickTop="1" thickBot="1" x14ac:dyDescent="0.2"/>
    <row r="53" spans="2:25" ht="24" customHeight="1" x14ac:dyDescent="0.15">
      <c r="B53" s="301" t="s">
        <v>590</v>
      </c>
      <c r="C53" s="302"/>
      <c r="D53" s="302"/>
      <c r="E53" s="302"/>
      <c r="F53" s="302"/>
      <c r="G53" s="302"/>
      <c r="H53" s="302"/>
      <c r="I53" s="302"/>
      <c r="J53" s="302"/>
      <c r="K53" s="302"/>
      <c r="L53" s="302"/>
      <c r="M53" s="303"/>
    </row>
    <row r="54" spans="2:25" ht="24" customHeight="1" thickBot="1" x14ac:dyDescent="0.2">
      <c r="B54" s="127" t="s">
        <v>186</v>
      </c>
      <c r="C54" s="304" t="s">
        <v>766</v>
      </c>
      <c r="D54" s="305"/>
      <c r="E54" s="112" t="s">
        <v>186</v>
      </c>
      <c r="F54" s="304" t="s">
        <v>766</v>
      </c>
      <c r="G54" s="305"/>
      <c r="H54" s="113" t="s">
        <v>186</v>
      </c>
      <c r="I54" s="304" t="s">
        <v>766</v>
      </c>
      <c r="J54" s="306"/>
      <c r="K54" s="96" t="s">
        <v>186</v>
      </c>
      <c r="L54" s="304" t="s">
        <v>766</v>
      </c>
      <c r="M54" s="307"/>
    </row>
    <row r="55" spans="2:25" ht="36" customHeight="1" thickTop="1" x14ac:dyDescent="0.15">
      <c r="B55" s="91" t="s">
        <v>66</v>
      </c>
      <c r="C55" s="114" t="s">
        <v>187</v>
      </c>
      <c r="D55" s="118" t="s">
        <v>250</v>
      </c>
      <c r="E55" s="91" t="s">
        <v>66</v>
      </c>
      <c r="F55" s="114" t="s">
        <v>229</v>
      </c>
      <c r="G55" s="118" t="s">
        <v>291</v>
      </c>
      <c r="H55" s="91" t="s">
        <v>66</v>
      </c>
      <c r="I55" s="114" t="s">
        <v>354</v>
      </c>
      <c r="J55" s="118" t="s">
        <v>355</v>
      </c>
      <c r="K55" s="91" t="s">
        <v>66</v>
      </c>
      <c r="L55" s="114" t="s">
        <v>438</v>
      </c>
      <c r="M55" s="115" t="s">
        <v>439</v>
      </c>
      <c r="O55" s="77" t="b">
        <f t="shared" ref="O55:O96" si="16">IF(P55,VLOOKUP(B55,範囲_有無,2,FALSE),"エラー")</f>
        <v>0</v>
      </c>
      <c r="P55" s="35" t="b">
        <f t="shared" ref="P55" si="17">IF(B55="",FALSE,TRUE)</f>
        <v>1</v>
      </c>
      <c r="R55" s="77" t="b">
        <f t="shared" ref="R55:R96" si="18">IF(S55,VLOOKUP(E55,範囲_有無,2,FALSE),"エラー")</f>
        <v>0</v>
      </c>
      <c r="S55" s="35" t="b">
        <f t="shared" ref="S55" si="19">IF(E55="",FALSE,TRUE)</f>
        <v>1</v>
      </c>
      <c r="U55" s="77" t="b">
        <f t="shared" ref="U55:U96" si="20">IF(V55,VLOOKUP(H55,範囲_有無,2,FALSE),"エラー")</f>
        <v>0</v>
      </c>
      <c r="V55" s="35" t="b">
        <f t="shared" ref="V55" si="21">IF(H55="",FALSE,TRUE)</f>
        <v>1</v>
      </c>
      <c r="X55" s="77" t="b">
        <f t="shared" ref="X55:X96" si="22">IF(Y55,VLOOKUP(K55,範囲_有無,2,FALSE),"エラー")</f>
        <v>0</v>
      </c>
      <c r="Y55" s="35" t="b">
        <f t="shared" ref="Y55" si="23">IF(K55="",FALSE,TRUE)</f>
        <v>1</v>
      </c>
    </row>
    <row r="56" spans="2:25" ht="36" customHeight="1" x14ac:dyDescent="0.15">
      <c r="B56" s="92" t="s">
        <v>66</v>
      </c>
      <c r="C56" s="114" t="s">
        <v>188</v>
      </c>
      <c r="D56" s="118" t="s">
        <v>251</v>
      </c>
      <c r="E56" s="92" t="s">
        <v>66</v>
      </c>
      <c r="F56" s="114" t="s">
        <v>230</v>
      </c>
      <c r="G56" s="118" t="s">
        <v>292</v>
      </c>
      <c r="H56" s="92" t="s">
        <v>66</v>
      </c>
      <c r="I56" s="114" t="s">
        <v>356</v>
      </c>
      <c r="J56" s="118" t="s">
        <v>357</v>
      </c>
      <c r="K56" s="92" t="s">
        <v>66</v>
      </c>
      <c r="L56" s="114" t="s">
        <v>440</v>
      </c>
      <c r="M56" s="115" t="s">
        <v>441</v>
      </c>
      <c r="O56" s="77" t="b">
        <f t="shared" si="16"/>
        <v>0</v>
      </c>
      <c r="P56" s="35" t="b">
        <f t="shared" ref="P56:P96" si="24">IF(B56="",FALSE,TRUE)</f>
        <v>1</v>
      </c>
      <c r="R56" s="77" t="b">
        <f t="shared" si="18"/>
        <v>0</v>
      </c>
      <c r="S56" s="35" t="b">
        <f t="shared" ref="S56:S96" si="25">IF(E56="",FALSE,TRUE)</f>
        <v>1</v>
      </c>
      <c r="U56" s="77" t="b">
        <f t="shared" si="20"/>
        <v>0</v>
      </c>
      <c r="V56" s="35" t="b">
        <f t="shared" ref="V56:V96" si="26">IF(H56="",FALSE,TRUE)</f>
        <v>1</v>
      </c>
      <c r="X56" s="77" t="b">
        <f t="shared" si="22"/>
        <v>0</v>
      </c>
      <c r="Y56" s="35" t="b">
        <f t="shared" ref="Y56:Y96" si="27">IF(K56="",FALSE,TRUE)</f>
        <v>1</v>
      </c>
    </row>
    <row r="57" spans="2:25" ht="36" customHeight="1" x14ac:dyDescent="0.15">
      <c r="B57" s="92" t="s">
        <v>66</v>
      </c>
      <c r="C57" s="114" t="s">
        <v>189</v>
      </c>
      <c r="D57" s="118" t="s">
        <v>252</v>
      </c>
      <c r="E57" s="92" t="s">
        <v>66</v>
      </c>
      <c r="F57" s="114" t="s">
        <v>231</v>
      </c>
      <c r="G57" s="118" t="s">
        <v>293</v>
      </c>
      <c r="H57" s="92" t="s">
        <v>66</v>
      </c>
      <c r="I57" s="114" t="s">
        <v>358</v>
      </c>
      <c r="J57" s="118" t="s">
        <v>359</v>
      </c>
      <c r="K57" s="92" t="s">
        <v>66</v>
      </c>
      <c r="L57" s="114" t="s">
        <v>442</v>
      </c>
      <c r="M57" s="115" t="s">
        <v>774</v>
      </c>
      <c r="O57" s="77" t="b">
        <f t="shared" si="16"/>
        <v>0</v>
      </c>
      <c r="P57" s="35" t="b">
        <f t="shared" si="24"/>
        <v>1</v>
      </c>
      <c r="R57" s="77" t="b">
        <f t="shared" si="18"/>
        <v>0</v>
      </c>
      <c r="S57" s="35" t="b">
        <f t="shared" si="25"/>
        <v>1</v>
      </c>
      <c r="U57" s="77" t="b">
        <f t="shared" si="20"/>
        <v>0</v>
      </c>
      <c r="V57" s="35" t="b">
        <f t="shared" si="26"/>
        <v>1</v>
      </c>
      <c r="X57" s="77" t="b">
        <f t="shared" si="22"/>
        <v>0</v>
      </c>
      <c r="Y57" s="35" t="b">
        <f t="shared" si="27"/>
        <v>1</v>
      </c>
    </row>
    <row r="58" spans="2:25" ht="36" customHeight="1" x14ac:dyDescent="0.15">
      <c r="B58" s="92" t="s">
        <v>66</v>
      </c>
      <c r="C58" s="114" t="s">
        <v>190</v>
      </c>
      <c r="D58" s="118" t="s">
        <v>253</v>
      </c>
      <c r="E58" s="92" t="s">
        <v>66</v>
      </c>
      <c r="F58" s="114" t="s">
        <v>232</v>
      </c>
      <c r="G58" s="118" t="s">
        <v>294</v>
      </c>
      <c r="H58" s="92" t="s">
        <v>66</v>
      </c>
      <c r="I58" s="114" t="s">
        <v>360</v>
      </c>
      <c r="J58" s="118" t="s">
        <v>361</v>
      </c>
      <c r="K58" s="92" t="s">
        <v>66</v>
      </c>
      <c r="L58" s="114" t="s">
        <v>443</v>
      </c>
      <c r="M58" s="115" t="s">
        <v>81</v>
      </c>
      <c r="O58" s="77" t="b">
        <f t="shared" si="16"/>
        <v>0</v>
      </c>
      <c r="P58" s="35" t="b">
        <f t="shared" si="24"/>
        <v>1</v>
      </c>
      <c r="R58" s="77" t="b">
        <f t="shared" si="18"/>
        <v>0</v>
      </c>
      <c r="S58" s="35" t="b">
        <f t="shared" si="25"/>
        <v>1</v>
      </c>
      <c r="U58" s="77" t="b">
        <f t="shared" si="20"/>
        <v>0</v>
      </c>
      <c r="V58" s="35" t="b">
        <f t="shared" si="26"/>
        <v>1</v>
      </c>
      <c r="X58" s="77" t="b">
        <f t="shared" si="22"/>
        <v>0</v>
      </c>
      <c r="Y58" s="35" t="b">
        <f t="shared" si="27"/>
        <v>1</v>
      </c>
    </row>
    <row r="59" spans="2:25" ht="36" customHeight="1" x14ac:dyDescent="0.15">
      <c r="B59" s="92" t="s">
        <v>66</v>
      </c>
      <c r="C59" s="114" t="s">
        <v>191</v>
      </c>
      <c r="D59" s="118" t="s">
        <v>254</v>
      </c>
      <c r="E59" s="92" t="s">
        <v>66</v>
      </c>
      <c r="F59" s="114" t="s">
        <v>233</v>
      </c>
      <c r="G59" s="118" t="s">
        <v>295</v>
      </c>
      <c r="H59" s="92" t="s">
        <v>66</v>
      </c>
      <c r="I59" s="114" t="s">
        <v>362</v>
      </c>
      <c r="J59" s="118" t="s">
        <v>363</v>
      </c>
      <c r="K59" s="92" t="s">
        <v>66</v>
      </c>
      <c r="L59" s="114" t="s">
        <v>444</v>
      </c>
      <c r="M59" s="115" t="s">
        <v>445</v>
      </c>
      <c r="O59" s="77" t="b">
        <f t="shared" si="16"/>
        <v>0</v>
      </c>
      <c r="P59" s="35" t="b">
        <f t="shared" si="24"/>
        <v>1</v>
      </c>
      <c r="R59" s="77" t="b">
        <f t="shared" si="18"/>
        <v>0</v>
      </c>
      <c r="S59" s="35" t="b">
        <f t="shared" si="25"/>
        <v>1</v>
      </c>
      <c r="U59" s="77" t="b">
        <f t="shared" si="20"/>
        <v>0</v>
      </c>
      <c r="V59" s="35" t="b">
        <f t="shared" si="26"/>
        <v>1</v>
      </c>
      <c r="X59" s="77" t="b">
        <f t="shared" si="22"/>
        <v>0</v>
      </c>
      <c r="Y59" s="35" t="b">
        <f t="shared" si="27"/>
        <v>1</v>
      </c>
    </row>
    <row r="60" spans="2:25" ht="36" customHeight="1" x14ac:dyDescent="0.15">
      <c r="B60" s="92" t="s">
        <v>66</v>
      </c>
      <c r="C60" s="114" t="s">
        <v>192</v>
      </c>
      <c r="D60" s="118" t="s">
        <v>255</v>
      </c>
      <c r="E60" s="92" t="s">
        <v>66</v>
      </c>
      <c r="F60" s="114" t="s">
        <v>234</v>
      </c>
      <c r="G60" s="118" t="s">
        <v>296</v>
      </c>
      <c r="H60" s="92" t="s">
        <v>66</v>
      </c>
      <c r="I60" s="114" t="s">
        <v>364</v>
      </c>
      <c r="J60" s="118" t="s">
        <v>365</v>
      </c>
      <c r="K60" s="92" t="s">
        <v>66</v>
      </c>
      <c r="L60" s="114" t="s">
        <v>446</v>
      </c>
      <c r="M60" s="115" t="s">
        <v>447</v>
      </c>
      <c r="O60" s="77" t="b">
        <f t="shared" si="16"/>
        <v>0</v>
      </c>
      <c r="P60" s="35" t="b">
        <f t="shared" si="24"/>
        <v>1</v>
      </c>
      <c r="R60" s="77" t="b">
        <f t="shared" si="18"/>
        <v>0</v>
      </c>
      <c r="S60" s="35" t="b">
        <f t="shared" si="25"/>
        <v>1</v>
      </c>
      <c r="U60" s="77" t="b">
        <f t="shared" si="20"/>
        <v>0</v>
      </c>
      <c r="V60" s="35" t="b">
        <f t="shared" si="26"/>
        <v>1</v>
      </c>
      <c r="X60" s="77" t="b">
        <f t="shared" si="22"/>
        <v>0</v>
      </c>
      <c r="Y60" s="35" t="b">
        <f t="shared" si="27"/>
        <v>1</v>
      </c>
    </row>
    <row r="61" spans="2:25" ht="36" customHeight="1" x14ac:dyDescent="0.15">
      <c r="B61" s="92" t="s">
        <v>66</v>
      </c>
      <c r="C61" s="114" t="s">
        <v>193</v>
      </c>
      <c r="D61" s="118" t="s">
        <v>256</v>
      </c>
      <c r="E61" s="92" t="s">
        <v>66</v>
      </c>
      <c r="F61" s="114" t="s">
        <v>235</v>
      </c>
      <c r="G61" s="118" t="s">
        <v>297</v>
      </c>
      <c r="H61" s="92" t="s">
        <v>66</v>
      </c>
      <c r="I61" s="114" t="s">
        <v>366</v>
      </c>
      <c r="J61" s="118" t="s">
        <v>367</v>
      </c>
      <c r="K61" s="92" t="s">
        <v>66</v>
      </c>
      <c r="L61" s="114" t="s">
        <v>448</v>
      </c>
      <c r="M61" s="115" t="s">
        <v>295</v>
      </c>
      <c r="O61" s="77" t="b">
        <f t="shared" si="16"/>
        <v>0</v>
      </c>
      <c r="P61" s="35" t="b">
        <f t="shared" si="24"/>
        <v>1</v>
      </c>
      <c r="R61" s="77" t="b">
        <f t="shared" si="18"/>
        <v>0</v>
      </c>
      <c r="S61" s="35" t="b">
        <f t="shared" si="25"/>
        <v>1</v>
      </c>
      <c r="U61" s="77" t="b">
        <f t="shared" si="20"/>
        <v>0</v>
      </c>
      <c r="V61" s="35" t="b">
        <f t="shared" si="26"/>
        <v>1</v>
      </c>
      <c r="X61" s="77" t="b">
        <f t="shared" si="22"/>
        <v>0</v>
      </c>
      <c r="Y61" s="35" t="b">
        <f t="shared" si="27"/>
        <v>1</v>
      </c>
    </row>
    <row r="62" spans="2:25" ht="36" customHeight="1" x14ac:dyDescent="0.15">
      <c r="B62" s="92" t="s">
        <v>66</v>
      </c>
      <c r="C62" s="114" t="s">
        <v>194</v>
      </c>
      <c r="D62" s="118" t="s">
        <v>257</v>
      </c>
      <c r="E62" s="92" t="s">
        <v>66</v>
      </c>
      <c r="F62" s="114" t="s">
        <v>236</v>
      </c>
      <c r="G62" s="118" t="s">
        <v>298</v>
      </c>
      <c r="H62" s="92" t="s">
        <v>66</v>
      </c>
      <c r="I62" s="114" t="s">
        <v>368</v>
      </c>
      <c r="J62" s="118" t="s">
        <v>369</v>
      </c>
      <c r="K62" s="92" t="s">
        <v>66</v>
      </c>
      <c r="L62" s="114" t="s">
        <v>449</v>
      </c>
      <c r="M62" s="115" t="s">
        <v>450</v>
      </c>
      <c r="O62" s="77" t="b">
        <f t="shared" si="16"/>
        <v>0</v>
      </c>
      <c r="P62" s="35" t="b">
        <f t="shared" si="24"/>
        <v>1</v>
      </c>
      <c r="R62" s="77" t="b">
        <f t="shared" si="18"/>
        <v>0</v>
      </c>
      <c r="S62" s="35" t="b">
        <f t="shared" si="25"/>
        <v>1</v>
      </c>
      <c r="U62" s="77" t="b">
        <f t="shared" si="20"/>
        <v>0</v>
      </c>
      <c r="V62" s="35" t="b">
        <f t="shared" si="26"/>
        <v>1</v>
      </c>
      <c r="X62" s="77" t="b">
        <f t="shared" si="22"/>
        <v>0</v>
      </c>
      <c r="Y62" s="35" t="b">
        <f t="shared" si="27"/>
        <v>1</v>
      </c>
    </row>
    <row r="63" spans="2:25" ht="36" customHeight="1" x14ac:dyDescent="0.15">
      <c r="B63" s="92" t="s">
        <v>66</v>
      </c>
      <c r="C63" s="114" t="s">
        <v>195</v>
      </c>
      <c r="D63" s="118" t="s">
        <v>258</v>
      </c>
      <c r="E63" s="92" t="s">
        <v>66</v>
      </c>
      <c r="F63" s="114" t="s">
        <v>237</v>
      </c>
      <c r="G63" s="118" t="s">
        <v>299</v>
      </c>
      <c r="H63" s="92" t="s">
        <v>66</v>
      </c>
      <c r="I63" s="114" t="s">
        <v>370</v>
      </c>
      <c r="J63" s="118" t="s">
        <v>371</v>
      </c>
      <c r="K63" s="92" t="s">
        <v>66</v>
      </c>
      <c r="L63" s="114" t="s">
        <v>451</v>
      </c>
      <c r="M63" s="115" t="s">
        <v>452</v>
      </c>
      <c r="O63" s="77" t="b">
        <f t="shared" si="16"/>
        <v>0</v>
      </c>
      <c r="P63" s="35" t="b">
        <f t="shared" si="24"/>
        <v>1</v>
      </c>
      <c r="R63" s="77" t="b">
        <f t="shared" si="18"/>
        <v>0</v>
      </c>
      <c r="S63" s="35" t="b">
        <f t="shared" si="25"/>
        <v>1</v>
      </c>
      <c r="U63" s="77" t="b">
        <f t="shared" si="20"/>
        <v>0</v>
      </c>
      <c r="V63" s="35" t="b">
        <f t="shared" si="26"/>
        <v>1</v>
      </c>
      <c r="X63" s="77" t="b">
        <f t="shared" si="22"/>
        <v>0</v>
      </c>
      <c r="Y63" s="35" t="b">
        <f t="shared" si="27"/>
        <v>1</v>
      </c>
    </row>
    <row r="64" spans="2:25" ht="36" customHeight="1" x14ac:dyDescent="0.15">
      <c r="B64" s="92" t="s">
        <v>66</v>
      </c>
      <c r="C64" s="114" t="s">
        <v>196</v>
      </c>
      <c r="D64" s="118" t="s">
        <v>259</v>
      </c>
      <c r="E64" s="92" t="s">
        <v>66</v>
      </c>
      <c r="F64" s="114" t="s">
        <v>238</v>
      </c>
      <c r="G64" s="118" t="s">
        <v>300</v>
      </c>
      <c r="H64" s="92" t="s">
        <v>66</v>
      </c>
      <c r="I64" s="114" t="s">
        <v>372</v>
      </c>
      <c r="J64" s="118" t="s">
        <v>373</v>
      </c>
      <c r="K64" s="92" t="s">
        <v>66</v>
      </c>
      <c r="L64" s="114" t="s">
        <v>453</v>
      </c>
      <c r="M64" s="115" t="s">
        <v>454</v>
      </c>
      <c r="O64" s="77" t="b">
        <f t="shared" si="16"/>
        <v>0</v>
      </c>
      <c r="P64" s="35" t="b">
        <f t="shared" si="24"/>
        <v>1</v>
      </c>
      <c r="R64" s="77" t="b">
        <f t="shared" si="18"/>
        <v>0</v>
      </c>
      <c r="S64" s="35" t="b">
        <f t="shared" si="25"/>
        <v>1</v>
      </c>
      <c r="U64" s="77" t="b">
        <f t="shared" si="20"/>
        <v>0</v>
      </c>
      <c r="V64" s="35" t="b">
        <f t="shared" si="26"/>
        <v>1</v>
      </c>
      <c r="X64" s="77" t="b">
        <f t="shared" si="22"/>
        <v>0</v>
      </c>
      <c r="Y64" s="35" t="b">
        <f t="shared" si="27"/>
        <v>1</v>
      </c>
    </row>
    <row r="65" spans="2:25" ht="36" customHeight="1" x14ac:dyDescent="0.15">
      <c r="B65" s="92" t="s">
        <v>66</v>
      </c>
      <c r="C65" s="114" t="s">
        <v>197</v>
      </c>
      <c r="D65" s="118" t="s">
        <v>260</v>
      </c>
      <c r="E65" s="92" t="s">
        <v>66</v>
      </c>
      <c r="F65" s="114" t="s">
        <v>239</v>
      </c>
      <c r="G65" s="118" t="s">
        <v>301</v>
      </c>
      <c r="H65" s="92" t="s">
        <v>66</v>
      </c>
      <c r="I65" s="114" t="s">
        <v>374</v>
      </c>
      <c r="J65" s="118" t="s">
        <v>375</v>
      </c>
      <c r="K65" s="92" t="s">
        <v>66</v>
      </c>
      <c r="L65" s="114" t="s">
        <v>455</v>
      </c>
      <c r="M65" s="115" t="s">
        <v>456</v>
      </c>
      <c r="O65" s="77" t="b">
        <f t="shared" si="16"/>
        <v>0</v>
      </c>
      <c r="P65" s="35" t="b">
        <f t="shared" si="24"/>
        <v>1</v>
      </c>
      <c r="R65" s="77" t="b">
        <f t="shared" si="18"/>
        <v>0</v>
      </c>
      <c r="S65" s="35" t="b">
        <f t="shared" si="25"/>
        <v>1</v>
      </c>
      <c r="U65" s="77" t="b">
        <f t="shared" si="20"/>
        <v>0</v>
      </c>
      <c r="V65" s="35" t="b">
        <f t="shared" si="26"/>
        <v>1</v>
      </c>
      <c r="X65" s="77" t="b">
        <f t="shared" si="22"/>
        <v>0</v>
      </c>
      <c r="Y65" s="35" t="b">
        <f t="shared" si="27"/>
        <v>1</v>
      </c>
    </row>
    <row r="66" spans="2:25" ht="36" customHeight="1" x14ac:dyDescent="0.15">
      <c r="B66" s="92" t="s">
        <v>66</v>
      </c>
      <c r="C66" s="114" t="s">
        <v>198</v>
      </c>
      <c r="D66" s="118" t="s">
        <v>261</v>
      </c>
      <c r="E66" s="92" t="s">
        <v>66</v>
      </c>
      <c r="F66" s="114" t="s">
        <v>240</v>
      </c>
      <c r="G66" s="118" t="s">
        <v>302</v>
      </c>
      <c r="H66" s="92" t="s">
        <v>66</v>
      </c>
      <c r="I66" s="114" t="s">
        <v>376</v>
      </c>
      <c r="J66" s="118" t="s">
        <v>377</v>
      </c>
      <c r="K66" s="92" t="s">
        <v>66</v>
      </c>
      <c r="L66" s="114" t="s">
        <v>457</v>
      </c>
      <c r="M66" s="115" t="s">
        <v>458</v>
      </c>
      <c r="O66" s="77" t="b">
        <f t="shared" si="16"/>
        <v>0</v>
      </c>
      <c r="P66" s="35" t="b">
        <f t="shared" si="24"/>
        <v>1</v>
      </c>
      <c r="R66" s="77" t="b">
        <f t="shared" si="18"/>
        <v>0</v>
      </c>
      <c r="S66" s="35" t="b">
        <f t="shared" si="25"/>
        <v>1</v>
      </c>
      <c r="U66" s="77" t="b">
        <f t="shared" si="20"/>
        <v>0</v>
      </c>
      <c r="V66" s="35" t="b">
        <f t="shared" si="26"/>
        <v>1</v>
      </c>
      <c r="X66" s="77" t="b">
        <f t="shared" si="22"/>
        <v>0</v>
      </c>
      <c r="Y66" s="35" t="b">
        <f t="shared" si="27"/>
        <v>1</v>
      </c>
    </row>
    <row r="67" spans="2:25" ht="36" customHeight="1" x14ac:dyDescent="0.15">
      <c r="B67" s="92" t="s">
        <v>66</v>
      </c>
      <c r="C67" s="114" t="s">
        <v>199</v>
      </c>
      <c r="D67" s="118" t="s">
        <v>262</v>
      </c>
      <c r="E67" s="92" t="s">
        <v>66</v>
      </c>
      <c r="F67" s="114" t="s">
        <v>241</v>
      </c>
      <c r="G67" s="118" t="s">
        <v>303</v>
      </c>
      <c r="H67" s="92" t="s">
        <v>66</v>
      </c>
      <c r="I67" s="114" t="s">
        <v>378</v>
      </c>
      <c r="J67" s="118" t="s">
        <v>379</v>
      </c>
      <c r="K67" s="92" t="s">
        <v>66</v>
      </c>
      <c r="L67" s="114" t="s">
        <v>459</v>
      </c>
      <c r="M67" s="115" t="s">
        <v>460</v>
      </c>
      <c r="O67" s="77" t="b">
        <f t="shared" si="16"/>
        <v>0</v>
      </c>
      <c r="P67" s="35" t="b">
        <f t="shared" si="24"/>
        <v>1</v>
      </c>
      <c r="R67" s="77" t="b">
        <f t="shared" si="18"/>
        <v>0</v>
      </c>
      <c r="S67" s="35" t="b">
        <f t="shared" si="25"/>
        <v>1</v>
      </c>
      <c r="U67" s="77" t="b">
        <f t="shared" si="20"/>
        <v>0</v>
      </c>
      <c r="V67" s="35" t="b">
        <f t="shared" si="26"/>
        <v>1</v>
      </c>
      <c r="X67" s="77" t="b">
        <f t="shared" si="22"/>
        <v>0</v>
      </c>
      <c r="Y67" s="35" t="b">
        <f t="shared" si="27"/>
        <v>1</v>
      </c>
    </row>
    <row r="68" spans="2:25" ht="36" customHeight="1" x14ac:dyDescent="0.15">
      <c r="B68" s="92" t="s">
        <v>66</v>
      </c>
      <c r="C68" s="114" t="s">
        <v>200</v>
      </c>
      <c r="D68" s="118" t="s">
        <v>775</v>
      </c>
      <c r="E68" s="92" t="s">
        <v>66</v>
      </c>
      <c r="F68" s="114" t="s">
        <v>242</v>
      </c>
      <c r="G68" s="118" t="s">
        <v>304</v>
      </c>
      <c r="H68" s="92" t="s">
        <v>66</v>
      </c>
      <c r="I68" s="114" t="s">
        <v>380</v>
      </c>
      <c r="J68" s="118" t="s">
        <v>381</v>
      </c>
      <c r="K68" s="92" t="s">
        <v>66</v>
      </c>
      <c r="L68" s="114" t="s">
        <v>461</v>
      </c>
      <c r="M68" s="115" t="s">
        <v>462</v>
      </c>
      <c r="O68" s="77" t="b">
        <f t="shared" si="16"/>
        <v>0</v>
      </c>
      <c r="P68" s="35" t="b">
        <f t="shared" si="24"/>
        <v>1</v>
      </c>
      <c r="R68" s="77" t="b">
        <f t="shared" si="18"/>
        <v>0</v>
      </c>
      <c r="S68" s="35" t="b">
        <f t="shared" si="25"/>
        <v>1</v>
      </c>
      <c r="U68" s="77" t="b">
        <f t="shared" si="20"/>
        <v>0</v>
      </c>
      <c r="V68" s="35" t="b">
        <f t="shared" si="26"/>
        <v>1</v>
      </c>
      <c r="X68" s="77" t="b">
        <f t="shared" si="22"/>
        <v>0</v>
      </c>
      <c r="Y68" s="35" t="b">
        <f t="shared" si="27"/>
        <v>1</v>
      </c>
    </row>
    <row r="69" spans="2:25" ht="36" customHeight="1" x14ac:dyDescent="0.15">
      <c r="B69" s="92" t="s">
        <v>66</v>
      </c>
      <c r="C69" s="114" t="s">
        <v>201</v>
      </c>
      <c r="D69" s="118" t="s">
        <v>263</v>
      </c>
      <c r="E69" s="92" t="s">
        <v>66</v>
      </c>
      <c r="F69" s="114" t="s">
        <v>243</v>
      </c>
      <c r="G69" s="118" t="s">
        <v>305</v>
      </c>
      <c r="H69" s="92" t="s">
        <v>66</v>
      </c>
      <c r="I69" s="114" t="s">
        <v>382</v>
      </c>
      <c r="J69" s="118" t="s">
        <v>383</v>
      </c>
      <c r="K69" s="92" t="s">
        <v>66</v>
      </c>
      <c r="L69" s="114" t="s">
        <v>463</v>
      </c>
      <c r="M69" s="115" t="s">
        <v>464</v>
      </c>
      <c r="O69" s="77" t="b">
        <f t="shared" si="16"/>
        <v>0</v>
      </c>
      <c r="P69" s="35" t="b">
        <f t="shared" si="24"/>
        <v>1</v>
      </c>
      <c r="R69" s="77" t="b">
        <f t="shared" si="18"/>
        <v>0</v>
      </c>
      <c r="S69" s="35" t="b">
        <f t="shared" si="25"/>
        <v>1</v>
      </c>
      <c r="U69" s="77" t="b">
        <f t="shared" si="20"/>
        <v>0</v>
      </c>
      <c r="V69" s="35" t="b">
        <f t="shared" si="26"/>
        <v>1</v>
      </c>
      <c r="X69" s="77" t="b">
        <f t="shared" si="22"/>
        <v>0</v>
      </c>
      <c r="Y69" s="35" t="b">
        <f t="shared" si="27"/>
        <v>1</v>
      </c>
    </row>
    <row r="70" spans="2:25" ht="36" customHeight="1" x14ac:dyDescent="0.15">
      <c r="B70" s="92" t="s">
        <v>66</v>
      </c>
      <c r="C70" s="114" t="s">
        <v>202</v>
      </c>
      <c r="D70" s="118" t="s">
        <v>264</v>
      </c>
      <c r="E70" s="92" t="s">
        <v>66</v>
      </c>
      <c r="F70" s="114" t="s">
        <v>244</v>
      </c>
      <c r="G70" s="118" t="s">
        <v>306</v>
      </c>
      <c r="H70" s="92" t="s">
        <v>66</v>
      </c>
      <c r="I70" s="114" t="s">
        <v>384</v>
      </c>
      <c r="J70" s="118" t="s">
        <v>385</v>
      </c>
      <c r="K70" s="92" t="s">
        <v>66</v>
      </c>
      <c r="L70" s="114" t="s">
        <v>465</v>
      </c>
      <c r="M70" s="115" t="s">
        <v>466</v>
      </c>
      <c r="O70" s="77" t="b">
        <f t="shared" si="16"/>
        <v>0</v>
      </c>
      <c r="P70" s="35" t="b">
        <f t="shared" si="24"/>
        <v>1</v>
      </c>
      <c r="R70" s="77" t="b">
        <f t="shared" si="18"/>
        <v>0</v>
      </c>
      <c r="S70" s="35" t="b">
        <f t="shared" si="25"/>
        <v>1</v>
      </c>
      <c r="U70" s="77" t="b">
        <f t="shared" si="20"/>
        <v>0</v>
      </c>
      <c r="V70" s="35" t="b">
        <f t="shared" si="26"/>
        <v>1</v>
      </c>
      <c r="X70" s="77" t="b">
        <f t="shared" si="22"/>
        <v>0</v>
      </c>
      <c r="Y70" s="35" t="b">
        <f t="shared" si="27"/>
        <v>1</v>
      </c>
    </row>
    <row r="71" spans="2:25" ht="36" customHeight="1" x14ac:dyDescent="0.15">
      <c r="B71" s="92" t="s">
        <v>66</v>
      </c>
      <c r="C71" s="114" t="s">
        <v>203</v>
      </c>
      <c r="D71" s="118" t="s">
        <v>265</v>
      </c>
      <c r="E71" s="92" t="s">
        <v>66</v>
      </c>
      <c r="F71" s="114" t="s">
        <v>245</v>
      </c>
      <c r="G71" s="118" t="s">
        <v>307</v>
      </c>
      <c r="H71" s="92" t="s">
        <v>66</v>
      </c>
      <c r="I71" s="114" t="s">
        <v>386</v>
      </c>
      <c r="J71" s="118" t="s">
        <v>387</v>
      </c>
      <c r="K71" s="92" t="s">
        <v>66</v>
      </c>
      <c r="L71" s="114" t="s">
        <v>467</v>
      </c>
      <c r="M71" s="115" t="s">
        <v>468</v>
      </c>
      <c r="O71" s="77" t="b">
        <f t="shared" si="16"/>
        <v>0</v>
      </c>
      <c r="P71" s="35" t="b">
        <f t="shared" si="24"/>
        <v>1</v>
      </c>
      <c r="R71" s="77" t="b">
        <f t="shared" si="18"/>
        <v>0</v>
      </c>
      <c r="S71" s="35" t="b">
        <f t="shared" si="25"/>
        <v>1</v>
      </c>
      <c r="U71" s="77" t="b">
        <f t="shared" si="20"/>
        <v>0</v>
      </c>
      <c r="V71" s="35" t="b">
        <f t="shared" si="26"/>
        <v>1</v>
      </c>
      <c r="X71" s="77" t="b">
        <f t="shared" si="22"/>
        <v>0</v>
      </c>
      <c r="Y71" s="35" t="b">
        <f t="shared" si="27"/>
        <v>1</v>
      </c>
    </row>
    <row r="72" spans="2:25" ht="36" customHeight="1" x14ac:dyDescent="0.15">
      <c r="B72" s="92" t="s">
        <v>66</v>
      </c>
      <c r="C72" s="114" t="s">
        <v>204</v>
      </c>
      <c r="D72" s="118" t="s">
        <v>266</v>
      </c>
      <c r="E72" s="92" t="s">
        <v>66</v>
      </c>
      <c r="F72" s="114" t="s">
        <v>246</v>
      </c>
      <c r="G72" s="118" t="s">
        <v>308</v>
      </c>
      <c r="H72" s="92" t="s">
        <v>66</v>
      </c>
      <c r="I72" s="114" t="s">
        <v>388</v>
      </c>
      <c r="J72" s="118" t="s">
        <v>389</v>
      </c>
      <c r="K72" s="92" t="s">
        <v>66</v>
      </c>
      <c r="L72" s="114" t="s">
        <v>469</v>
      </c>
      <c r="M72" s="115" t="s">
        <v>470</v>
      </c>
      <c r="O72" s="77" t="b">
        <f t="shared" si="16"/>
        <v>0</v>
      </c>
      <c r="P72" s="35" t="b">
        <f t="shared" si="24"/>
        <v>1</v>
      </c>
      <c r="R72" s="77" t="b">
        <f t="shared" si="18"/>
        <v>0</v>
      </c>
      <c r="S72" s="35" t="b">
        <f t="shared" si="25"/>
        <v>1</v>
      </c>
      <c r="U72" s="77" t="b">
        <f t="shared" si="20"/>
        <v>0</v>
      </c>
      <c r="V72" s="35" t="b">
        <f t="shared" si="26"/>
        <v>1</v>
      </c>
      <c r="X72" s="77" t="b">
        <f t="shared" si="22"/>
        <v>0</v>
      </c>
      <c r="Y72" s="35" t="b">
        <f t="shared" si="27"/>
        <v>1</v>
      </c>
    </row>
    <row r="73" spans="2:25" ht="36" customHeight="1" x14ac:dyDescent="0.15">
      <c r="B73" s="92" t="s">
        <v>66</v>
      </c>
      <c r="C73" s="114" t="s">
        <v>205</v>
      </c>
      <c r="D73" s="118" t="s">
        <v>267</v>
      </c>
      <c r="E73" s="92" t="s">
        <v>66</v>
      </c>
      <c r="F73" s="114" t="s">
        <v>247</v>
      </c>
      <c r="G73" s="118" t="s">
        <v>309</v>
      </c>
      <c r="H73" s="92" t="s">
        <v>66</v>
      </c>
      <c r="I73" s="114" t="s">
        <v>390</v>
      </c>
      <c r="J73" s="118" t="s">
        <v>391</v>
      </c>
      <c r="K73" s="92" t="s">
        <v>66</v>
      </c>
      <c r="L73" s="114" t="s">
        <v>471</v>
      </c>
      <c r="M73" s="115" t="s">
        <v>472</v>
      </c>
      <c r="O73" s="77" t="b">
        <f t="shared" si="16"/>
        <v>0</v>
      </c>
      <c r="P73" s="35" t="b">
        <f t="shared" si="24"/>
        <v>1</v>
      </c>
      <c r="R73" s="77" t="b">
        <f t="shared" si="18"/>
        <v>0</v>
      </c>
      <c r="S73" s="35" t="b">
        <f t="shared" si="25"/>
        <v>1</v>
      </c>
      <c r="U73" s="77" t="b">
        <f t="shared" si="20"/>
        <v>0</v>
      </c>
      <c r="V73" s="35" t="b">
        <f t="shared" si="26"/>
        <v>1</v>
      </c>
      <c r="X73" s="77" t="b">
        <f t="shared" si="22"/>
        <v>0</v>
      </c>
      <c r="Y73" s="35" t="b">
        <f t="shared" si="27"/>
        <v>1</v>
      </c>
    </row>
    <row r="74" spans="2:25" ht="36" customHeight="1" x14ac:dyDescent="0.15">
      <c r="B74" s="92" t="s">
        <v>66</v>
      </c>
      <c r="C74" s="114" t="s">
        <v>206</v>
      </c>
      <c r="D74" s="118" t="s">
        <v>268</v>
      </c>
      <c r="E74" s="92" t="s">
        <v>66</v>
      </c>
      <c r="F74" s="114" t="s">
        <v>248</v>
      </c>
      <c r="G74" s="118" t="s">
        <v>310</v>
      </c>
      <c r="H74" s="92" t="s">
        <v>66</v>
      </c>
      <c r="I74" s="114" t="s">
        <v>392</v>
      </c>
      <c r="J74" s="118" t="s">
        <v>393</v>
      </c>
      <c r="K74" s="92" t="s">
        <v>66</v>
      </c>
      <c r="L74" s="114" t="s">
        <v>473</v>
      </c>
      <c r="M74" s="115" t="s">
        <v>474</v>
      </c>
      <c r="O74" s="77" t="b">
        <f t="shared" si="16"/>
        <v>0</v>
      </c>
      <c r="P74" s="35" t="b">
        <f t="shared" si="24"/>
        <v>1</v>
      </c>
      <c r="R74" s="77" t="b">
        <f t="shared" si="18"/>
        <v>0</v>
      </c>
      <c r="S74" s="35" t="b">
        <f t="shared" si="25"/>
        <v>1</v>
      </c>
      <c r="U74" s="77" t="b">
        <f t="shared" si="20"/>
        <v>0</v>
      </c>
      <c r="V74" s="35" t="b">
        <f t="shared" si="26"/>
        <v>1</v>
      </c>
      <c r="X74" s="77" t="b">
        <f t="shared" si="22"/>
        <v>0</v>
      </c>
      <c r="Y74" s="35" t="b">
        <f t="shared" si="27"/>
        <v>1</v>
      </c>
    </row>
    <row r="75" spans="2:25" ht="36" customHeight="1" x14ac:dyDescent="0.15">
      <c r="B75" s="92" t="s">
        <v>66</v>
      </c>
      <c r="C75" s="114" t="s">
        <v>207</v>
      </c>
      <c r="D75" s="118" t="s">
        <v>269</v>
      </c>
      <c r="E75" s="92" t="s">
        <v>66</v>
      </c>
      <c r="F75" s="114" t="s">
        <v>249</v>
      </c>
      <c r="G75" s="118" t="s">
        <v>311</v>
      </c>
      <c r="H75" s="92" t="s">
        <v>66</v>
      </c>
      <c r="I75" s="114" t="s">
        <v>394</v>
      </c>
      <c r="J75" s="118" t="s">
        <v>395</v>
      </c>
      <c r="K75" s="92" t="s">
        <v>66</v>
      </c>
      <c r="L75" s="131" t="s">
        <v>475</v>
      </c>
      <c r="M75" s="115" t="s">
        <v>476</v>
      </c>
      <c r="O75" s="77" t="b">
        <f t="shared" si="16"/>
        <v>0</v>
      </c>
      <c r="P75" s="35" t="b">
        <f t="shared" si="24"/>
        <v>1</v>
      </c>
      <c r="R75" s="77" t="b">
        <f t="shared" si="18"/>
        <v>0</v>
      </c>
      <c r="S75" s="35" t="b">
        <f t="shared" si="25"/>
        <v>1</v>
      </c>
      <c r="U75" s="77" t="b">
        <f t="shared" si="20"/>
        <v>0</v>
      </c>
      <c r="V75" s="35" t="b">
        <f t="shared" si="26"/>
        <v>1</v>
      </c>
      <c r="X75" s="77" t="b">
        <f t="shared" si="22"/>
        <v>0</v>
      </c>
      <c r="Y75" s="35" t="b">
        <f t="shared" si="27"/>
        <v>1</v>
      </c>
    </row>
    <row r="76" spans="2:25" ht="36" customHeight="1" x14ac:dyDescent="0.15">
      <c r="B76" s="92" t="s">
        <v>66</v>
      </c>
      <c r="C76" s="114" t="s">
        <v>208</v>
      </c>
      <c r="D76" s="118" t="s">
        <v>270</v>
      </c>
      <c r="E76" s="92" t="s">
        <v>66</v>
      </c>
      <c r="F76" s="114" t="s">
        <v>312</v>
      </c>
      <c r="G76" s="118" t="s">
        <v>313</v>
      </c>
      <c r="H76" s="92" t="s">
        <v>66</v>
      </c>
      <c r="I76" s="114" t="s">
        <v>396</v>
      </c>
      <c r="J76" s="118" t="s">
        <v>397</v>
      </c>
      <c r="K76" s="92" t="s">
        <v>66</v>
      </c>
      <c r="L76" s="131" t="s">
        <v>477</v>
      </c>
      <c r="M76" s="115" t="s">
        <v>478</v>
      </c>
      <c r="O76" s="77" t="b">
        <f t="shared" si="16"/>
        <v>0</v>
      </c>
      <c r="P76" s="35" t="b">
        <f t="shared" si="24"/>
        <v>1</v>
      </c>
      <c r="R76" s="77" t="b">
        <f t="shared" si="18"/>
        <v>0</v>
      </c>
      <c r="S76" s="35" t="b">
        <f t="shared" si="25"/>
        <v>1</v>
      </c>
      <c r="U76" s="77" t="b">
        <f t="shared" si="20"/>
        <v>0</v>
      </c>
      <c r="V76" s="35" t="b">
        <f t="shared" si="26"/>
        <v>1</v>
      </c>
      <c r="X76" s="77" t="b">
        <f t="shared" si="22"/>
        <v>0</v>
      </c>
      <c r="Y76" s="35" t="b">
        <f t="shared" si="27"/>
        <v>1</v>
      </c>
    </row>
    <row r="77" spans="2:25" ht="36" customHeight="1" x14ac:dyDescent="0.15">
      <c r="B77" s="92" t="s">
        <v>66</v>
      </c>
      <c r="C77" s="114" t="s">
        <v>209</v>
      </c>
      <c r="D77" s="118" t="s">
        <v>271</v>
      </c>
      <c r="E77" s="92" t="s">
        <v>66</v>
      </c>
      <c r="F77" s="114" t="s">
        <v>314</v>
      </c>
      <c r="G77" s="118" t="s">
        <v>315</v>
      </c>
      <c r="H77" s="92" t="s">
        <v>66</v>
      </c>
      <c r="I77" s="114" t="s">
        <v>398</v>
      </c>
      <c r="J77" s="118" t="s">
        <v>399</v>
      </c>
      <c r="K77" s="92" t="s">
        <v>66</v>
      </c>
      <c r="L77" s="114" t="s">
        <v>479</v>
      </c>
      <c r="M77" s="115" t="s">
        <v>480</v>
      </c>
      <c r="O77" s="77" t="b">
        <f t="shared" si="16"/>
        <v>0</v>
      </c>
      <c r="P77" s="35" t="b">
        <f t="shared" si="24"/>
        <v>1</v>
      </c>
      <c r="R77" s="77" t="b">
        <f t="shared" si="18"/>
        <v>0</v>
      </c>
      <c r="S77" s="35" t="b">
        <f t="shared" si="25"/>
        <v>1</v>
      </c>
      <c r="U77" s="77" t="b">
        <f t="shared" si="20"/>
        <v>0</v>
      </c>
      <c r="V77" s="35" t="b">
        <f t="shared" si="26"/>
        <v>1</v>
      </c>
      <c r="X77" s="77" t="b">
        <f t="shared" si="22"/>
        <v>0</v>
      </c>
      <c r="Y77" s="35" t="b">
        <f t="shared" si="27"/>
        <v>1</v>
      </c>
    </row>
    <row r="78" spans="2:25" ht="36" customHeight="1" x14ac:dyDescent="0.15">
      <c r="B78" s="92" t="s">
        <v>66</v>
      </c>
      <c r="C78" s="114" t="s">
        <v>210</v>
      </c>
      <c r="D78" s="118" t="s">
        <v>272</v>
      </c>
      <c r="E78" s="92" t="s">
        <v>66</v>
      </c>
      <c r="F78" s="114" t="s">
        <v>316</v>
      </c>
      <c r="G78" s="118" t="s">
        <v>317</v>
      </c>
      <c r="H78" s="92" t="s">
        <v>66</v>
      </c>
      <c r="I78" s="114" t="s">
        <v>400</v>
      </c>
      <c r="J78" s="118" t="s">
        <v>401</v>
      </c>
      <c r="K78" s="92" t="s">
        <v>66</v>
      </c>
      <c r="L78" s="114" t="s">
        <v>481</v>
      </c>
      <c r="M78" s="115" t="s">
        <v>482</v>
      </c>
      <c r="O78" s="77" t="b">
        <f t="shared" si="16"/>
        <v>0</v>
      </c>
      <c r="P78" s="35" t="b">
        <f t="shared" si="24"/>
        <v>1</v>
      </c>
      <c r="R78" s="77" t="b">
        <f t="shared" si="18"/>
        <v>0</v>
      </c>
      <c r="S78" s="35" t="b">
        <f t="shared" si="25"/>
        <v>1</v>
      </c>
      <c r="U78" s="77" t="b">
        <f t="shared" si="20"/>
        <v>0</v>
      </c>
      <c r="V78" s="35" t="b">
        <f t="shared" si="26"/>
        <v>1</v>
      </c>
      <c r="X78" s="77" t="b">
        <f t="shared" si="22"/>
        <v>0</v>
      </c>
      <c r="Y78" s="35" t="b">
        <f t="shared" si="27"/>
        <v>1</v>
      </c>
    </row>
    <row r="79" spans="2:25" ht="36" customHeight="1" x14ac:dyDescent="0.15">
      <c r="B79" s="92" t="s">
        <v>66</v>
      </c>
      <c r="C79" s="114" t="s">
        <v>211</v>
      </c>
      <c r="D79" s="118" t="s">
        <v>273</v>
      </c>
      <c r="E79" s="92" t="s">
        <v>66</v>
      </c>
      <c r="F79" s="114" t="s">
        <v>318</v>
      </c>
      <c r="G79" s="118" t="s">
        <v>319</v>
      </c>
      <c r="H79" s="92" t="s">
        <v>66</v>
      </c>
      <c r="I79" s="114" t="s">
        <v>402</v>
      </c>
      <c r="J79" s="118" t="s">
        <v>403</v>
      </c>
      <c r="K79" s="92" t="s">
        <v>66</v>
      </c>
      <c r="L79" s="114" t="s">
        <v>483</v>
      </c>
      <c r="M79" s="115" t="s">
        <v>484</v>
      </c>
      <c r="O79" s="77" t="b">
        <f t="shared" si="16"/>
        <v>0</v>
      </c>
      <c r="P79" s="35" t="b">
        <f t="shared" si="24"/>
        <v>1</v>
      </c>
      <c r="R79" s="77" t="b">
        <f t="shared" si="18"/>
        <v>0</v>
      </c>
      <c r="S79" s="35" t="b">
        <f t="shared" si="25"/>
        <v>1</v>
      </c>
      <c r="U79" s="77" t="b">
        <f t="shared" si="20"/>
        <v>0</v>
      </c>
      <c r="V79" s="35" t="b">
        <f t="shared" si="26"/>
        <v>1</v>
      </c>
      <c r="X79" s="77" t="b">
        <f t="shared" si="22"/>
        <v>0</v>
      </c>
      <c r="Y79" s="35" t="b">
        <f t="shared" si="27"/>
        <v>1</v>
      </c>
    </row>
    <row r="80" spans="2:25" ht="36" customHeight="1" x14ac:dyDescent="0.15">
      <c r="B80" s="92" t="s">
        <v>66</v>
      </c>
      <c r="C80" s="114" t="s">
        <v>212</v>
      </c>
      <c r="D80" s="118" t="s">
        <v>274</v>
      </c>
      <c r="E80" s="92" t="s">
        <v>66</v>
      </c>
      <c r="F80" s="114" t="s">
        <v>320</v>
      </c>
      <c r="G80" s="118" t="s">
        <v>321</v>
      </c>
      <c r="H80" s="92" t="s">
        <v>66</v>
      </c>
      <c r="I80" s="114" t="s">
        <v>404</v>
      </c>
      <c r="J80" s="118" t="s">
        <v>405</v>
      </c>
      <c r="K80" s="92" t="s">
        <v>66</v>
      </c>
      <c r="L80" s="114" t="s">
        <v>485</v>
      </c>
      <c r="M80" s="115" t="s">
        <v>486</v>
      </c>
      <c r="O80" s="77" t="b">
        <f t="shared" si="16"/>
        <v>0</v>
      </c>
      <c r="P80" s="35" t="b">
        <f t="shared" si="24"/>
        <v>1</v>
      </c>
      <c r="R80" s="77" t="b">
        <f t="shared" si="18"/>
        <v>0</v>
      </c>
      <c r="S80" s="35" t="b">
        <f t="shared" si="25"/>
        <v>1</v>
      </c>
      <c r="U80" s="77" t="b">
        <f t="shared" si="20"/>
        <v>0</v>
      </c>
      <c r="V80" s="35" t="b">
        <f t="shared" si="26"/>
        <v>1</v>
      </c>
      <c r="X80" s="77" t="b">
        <f t="shared" si="22"/>
        <v>0</v>
      </c>
      <c r="Y80" s="35" t="b">
        <f t="shared" si="27"/>
        <v>1</v>
      </c>
    </row>
    <row r="81" spans="2:25" ht="36" customHeight="1" x14ac:dyDescent="0.15">
      <c r="B81" s="92" t="s">
        <v>66</v>
      </c>
      <c r="C81" s="114" t="s">
        <v>213</v>
      </c>
      <c r="D81" s="118" t="s">
        <v>275</v>
      </c>
      <c r="E81" s="92" t="s">
        <v>66</v>
      </c>
      <c r="F81" s="114" t="s">
        <v>322</v>
      </c>
      <c r="G81" s="118" t="s">
        <v>323</v>
      </c>
      <c r="H81" s="92" t="s">
        <v>66</v>
      </c>
      <c r="I81" s="114" t="s">
        <v>406</v>
      </c>
      <c r="J81" s="118" t="s">
        <v>407</v>
      </c>
      <c r="K81" s="92" t="s">
        <v>66</v>
      </c>
      <c r="L81" s="114" t="s">
        <v>487</v>
      </c>
      <c r="M81" s="115" t="s">
        <v>488</v>
      </c>
      <c r="O81" s="77" t="b">
        <f t="shared" si="16"/>
        <v>0</v>
      </c>
      <c r="P81" s="35" t="b">
        <f t="shared" si="24"/>
        <v>1</v>
      </c>
      <c r="R81" s="77" t="b">
        <f t="shared" si="18"/>
        <v>0</v>
      </c>
      <c r="S81" s="35" t="b">
        <f t="shared" si="25"/>
        <v>1</v>
      </c>
      <c r="U81" s="77" t="b">
        <f t="shared" si="20"/>
        <v>0</v>
      </c>
      <c r="V81" s="35" t="b">
        <f t="shared" si="26"/>
        <v>1</v>
      </c>
      <c r="X81" s="77" t="b">
        <f t="shared" si="22"/>
        <v>0</v>
      </c>
      <c r="Y81" s="35" t="b">
        <f t="shared" si="27"/>
        <v>1</v>
      </c>
    </row>
    <row r="82" spans="2:25" ht="36" customHeight="1" x14ac:dyDescent="0.15">
      <c r="B82" s="92" t="s">
        <v>66</v>
      </c>
      <c r="C82" s="114" t="s">
        <v>214</v>
      </c>
      <c r="D82" s="118" t="s">
        <v>276</v>
      </c>
      <c r="E82" s="92" t="s">
        <v>66</v>
      </c>
      <c r="F82" s="114" t="s">
        <v>324</v>
      </c>
      <c r="G82" s="118" t="s">
        <v>325</v>
      </c>
      <c r="H82" s="92" t="s">
        <v>66</v>
      </c>
      <c r="I82" s="114" t="s">
        <v>408</v>
      </c>
      <c r="J82" s="118" t="s">
        <v>409</v>
      </c>
      <c r="K82" s="92" t="s">
        <v>66</v>
      </c>
      <c r="L82" s="114" t="s">
        <v>489</v>
      </c>
      <c r="M82" s="115" t="s">
        <v>490</v>
      </c>
      <c r="O82" s="77" t="b">
        <f t="shared" si="16"/>
        <v>0</v>
      </c>
      <c r="P82" s="35" t="b">
        <f t="shared" si="24"/>
        <v>1</v>
      </c>
      <c r="R82" s="77" t="b">
        <f t="shared" si="18"/>
        <v>0</v>
      </c>
      <c r="S82" s="35" t="b">
        <f t="shared" si="25"/>
        <v>1</v>
      </c>
      <c r="U82" s="77" t="b">
        <f t="shared" si="20"/>
        <v>0</v>
      </c>
      <c r="V82" s="35" t="b">
        <f t="shared" si="26"/>
        <v>1</v>
      </c>
      <c r="X82" s="77" t="b">
        <f t="shared" si="22"/>
        <v>0</v>
      </c>
      <c r="Y82" s="35" t="b">
        <f t="shared" si="27"/>
        <v>1</v>
      </c>
    </row>
    <row r="83" spans="2:25" ht="36" customHeight="1" x14ac:dyDescent="0.15">
      <c r="B83" s="92" t="s">
        <v>66</v>
      </c>
      <c r="C83" s="114" t="s">
        <v>215</v>
      </c>
      <c r="D83" s="118" t="s">
        <v>277</v>
      </c>
      <c r="E83" s="92" t="s">
        <v>66</v>
      </c>
      <c r="F83" s="114" t="s">
        <v>326</v>
      </c>
      <c r="G83" s="118" t="s">
        <v>327</v>
      </c>
      <c r="H83" s="92" t="s">
        <v>66</v>
      </c>
      <c r="I83" s="114" t="s">
        <v>410</v>
      </c>
      <c r="J83" s="118" t="s">
        <v>411</v>
      </c>
      <c r="K83" s="92" t="s">
        <v>66</v>
      </c>
      <c r="L83" s="114" t="s">
        <v>491</v>
      </c>
      <c r="M83" s="115" t="s">
        <v>492</v>
      </c>
      <c r="O83" s="77" t="b">
        <f t="shared" si="16"/>
        <v>0</v>
      </c>
      <c r="P83" s="35" t="b">
        <f t="shared" si="24"/>
        <v>1</v>
      </c>
      <c r="R83" s="77" t="b">
        <f t="shared" si="18"/>
        <v>0</v>
      </c>
      <c r="S83" s="35" t="b">
        <f t="shared" si="25"/>
        <v>1</v>
      </c>
      <c r="U83" s="77" t="b">
        <f t="shared" si="20"/>
        <v>0</v>
      </c>
      <c r="V83" s="35" t="b">
        <f t="shared" si="26"/>
        <v>1</v>
      </c>
      <c r="X83" s="77" t="b">
        <f t="shared" si="22"/>
        <v>0</v>
      </c>
      <c r="Y83" s="35" t="b">
        <f t="shared" si="27"/>
        <v>1</v>
      </c>
    </row>
    <row r="84" spans="2:25" ht="36" customHeight="1" x14ac:dyDescent="0.15">
      <c r="B84" s="92" t="s">
        <v>66</v>
      </c>
      <c r="C84" s="114" t="s">
        <v>216</v>
      </c>
      <c r="D84" s="118" t="s">
        <v>278</v>
      </c>
      <c r="E84" s="92" t="s">
        <v>66</v>
      </c>
      <c r="F84" s="114" t="s">
        <v>328</v>
      </c>
      <c r="G84" s="118" t="s">
        <v>329</v>
      </c>
      <c r="H84" s="92" t="s">
        <v>66</v>
      </c>
      <c r="I84" s="114" t="s">
        <v>412</v>
      </c>
      <c r="J84" s="115" t="s">
        <v>413</v>
      </c>
      <c r="K84" s="92" t="s">
        <v>66</v>
      </c>
      <c r="L84" s="114" t="s">
        <v>493</v>
      </c>
      <c r="M84" s="115" t="s">
        <v>494</v>
      </c>
      <c r="O84" s="77" t="b">
        <f t="shared" si="16"/>
        <v>0</v>
      </c>
      <c r="P84" s="35" t="b">
        <f t="shared" si="24"/>
        <v>1</v>
      </c>
      <c r="R84" s="77" t="b">
        <f t="shared" si="18"/>
        <v>0</v>
      </c>
      <c r="S84" s="35" t="b">
        <f t="shared" si="25"/>
        <v>1</v>
      </c>
      <c r="U84" s="77" t="b">
        <f t="shared" si="20"/>
        <v>0</v>
      </c>
      <c r="V84" s="35" t="b">
        <f t="shared" si="26"/>
        <v>1</v>
      </c>
      <c r="X84" s="77" t="b">
        <f t="shared" si="22"/>
        <v>0</v>
      </c>
      <c r="Y84" s="35" t="b">
        <f t="shared" si="27"/>
        <v>1</v>
      </c>
    </row>
    <row r="85" spans="2:25" ht="36" customHeight="1" x14ac:dyDescent="0.15">
      <c r="B85" s="92" t="s">
        <v>66</v>
      </c>
      <c r="C85" s="114" t="s">
        <v>217</v>
      </c>
      <c r="D85" s="115" t="s">
        <v>279</v>
      </c>
      <c r="E85" s="92" t="s">
        <v>66</v>
      </c>
      <c r="F85" s="114" t="s">
        <v>330</v>
      </c>
      <c r="G85" s="115" t="s">
        <v>331</v>
      </c>
      <c r="H85" s="92" t="s">
        <v>66</v>
      </c>
      <c r="I85" s="114" t="s">
        <v>414</v>
      </c>
      <c r="J85" s="115" t="s">
        <v>415</v>
      </c>
      <c r="K85" s="92" t="s">
        <v>66</v>
      </c>
      <c r="L85" s="114" t="s">
        <v>495</v>
      </c>
      <c r="M85" s="115" t="s">
        <v>496</v>
      </c>
      <c r="O85" s="77" t="b">
        <f t="shared" si="16"/>
        <v>0</v>
      </c>
      <c r="P85" s="35" t="b">
        <f t="shared" si="24"/>
        <v>1</v>
      </c>
      <c r="R85" s="77" t="b">
        <f t="shared" si="18"/>
        <v>0</v>
      </c>
      <c r="S85" s="35" t="b">
        <f t="shared" si="25"/>
        <v>1</v>
      </c>
      <c r="U85" s="77" t="b">
        <f t="shared" si="20"/>
        <v>0</v>
      </c>
      <c r="V85" s="35" t="b">
        <f t="shared" si="26"/>
        <v>1</v>
      </c>
      <c r="X85" s="77" t="b">
        <f t="shared" si="22"/>
        <v>0</v>
      </c>
      <c r="Y85" s="35" t="b">
        <f t="shared" si="27"/>
        <v>1</v>
      </c>
    </row>
    <row r="86" spans="2:25" ht="36" customHeight="1" x14ac:dyDescent="0.15">
      <c r="B86" s="92" t="s">
        <v>66</v>
      </c>
      <c r="C86" s="114" t="s">
        <v>218</v>
      </c>
      <c r="D86" s="115" t="s">
        <v>280</v>
      </c>
      <c r="E86" s="92" t="s">
        <v>66</v>
      </c>
      <c r="F86" s="114" t="s">
        <v>332</v>
      </c>
      <c r="G86" s="115" t="s">
        <v>333</v>
      </c>
      <c r="H86" s="92" t="s">
        <v>66</v>
      </c>
      <c r="I86" s="114" t="s">
        <v>416</v>
      </c>
      <c r="J86" s="115" t="s">
        <v>417</v>
      </c>
      <c r="K86" s="92" t="s">
        <v>66</v>
      </c>
      <c r="L86" s="114" t="s">
        <v>497</v>
      </c>
      <c r="M86" s="115" t="s">
        <v>498</v>
      </c>
      <c r="O86" s="77" t="b">
        <f t="shared" si="16"/>
        <v>0</v>
      </c>
      <c r="P86" s="35" t="b">
        <f t="shared" si="24"/>
        <v>1</v>
      </c>
      <c r="R86" s="77" t="b">
        <f t="shared" si="18"/>
        <v>0</v>
      </c>
      <c r="S86" s="35" t="b">
        <f t="shared" si="25"/>
        <v>1</v>
      </c>
      <c r="U86" s="77" t="b">
        <f t="shared" si="20"/>
        <v>0</v>
      </c>
      <c r="V86" s="35" t="b">
        <f t="shared" si="26"/>
        <v>1</v>
      </c>
      <c r="X86" s="77" t="b">
        <f t="shared" si="22"/>
        <v>0</v>
      </c>
      <c r="Y86" s="35" t="b">
        <f t="shared" si="27"/>
        <v>1</v>
      </c>
    </row>
    <row r="87" spans="2:25" ht="36" customHeight="1" x14ac:dyDescent="0.15">
      <c r="B87" s="92" t="s">
        <v>66</v>
      </c>
      <c r="C87" s="114" t="s">
        <v>219</v>
      </c>
      <c r="D87" s="115" t="s">
        <v>281</v>
      </c>
      <c r="E87" s="92" t="s">
        <v>66</v>
      </c>
      <c r="F87" s="114" t="s">
        <v>334</v>
      </c>
      <c r="G87" s="115" t="s">
        <v>335</v>
      </c>
      <c r="H87" s="92" t="s">
        <v>66</v>
      </c>
      <c r="I87" s="114" t="s">
        <v>418</v>
      </c>
      <c r="J87" s="115" t="s">
        <v>419</v>
      </c>
      <c r="K87" s="92" t="s">
        <v>66</v>
      </c>
      <c r="L87" s="114" t="s">
        <v>499</v>
      </c>
      <c r="M87" s="115" t="s">
        <v>500</v>
      </c>
      <c r="O87" s="77" t="b">
        <f t="shared" si="16"/>
        <v>0</v>
      </c>
      <c r="P87" s="35" t="b">
        <f t="shared" si="24"/>
        <v>1</v>
      </c>
      <c r="R87" s="77" t="b">
        <f t="shared" si="18"/>
        <v>0</v>
      </c>
      <c r="S87" s="35" t="b">
        <f t="shared" si="25"/>
        <v>1</v>
      </c>
      <c r="U87" s="77" t="b">
        <f t="shared" si="20"/>
        <v>0</v>
      </c>
      <c r="V87" s="35" t="b">
        <f t="shared" si="26"/>
        <v>1</v>
      </c>
      <c r="X87" s="77" t="b">
        <f t="shared" si="22"/>
        <v>0</v>
      </c>
      <c r="Y87" s="35" t="b">
        <f t="shared" si="27"/>
        <v>1</v>
      </c>
    </row>
    <row r="88" spans="2:25" ht="36" customHeight="1" x14ac:dyDescent="0.15">
      <c r="B88" s="92" t="s">
        <v>66</v>
      </c>
      <c r="C88" s="114" t="s">
        <v>220</v>
      </c>
      <c r="D88" s="115" t="s">
        <v>282</v>
      </c>
      <c r="E88" s="92" t="s">
        <v>66</v>
      </c>
      <c r="F88" s="114" t="s">
        <v>336</v>
      </c>
      <c r="G88" s="115" t="s">
        <v>337</v>
      </c>
      <c r="H88" s="92" t="s">
        <v>66</v>
      </c>
      <c r="I88" s="114" t="s">
        <v>420</v>
      </c>
      <c r="J88" s="115" t="s">
        <v>421</v>
      </c>
      <c r="K88" s="92" t="s">
        <v>66</v>
      </c>
      <c r="L88" s="114" t="s">
        <v>501</v>
      </c>
      <c r="M88" s="115" t="s">
        <v>502</v>
      </c>
      <c r="O88" s="77" t="b">
        <f t="shared" si="16"/>
        <v>0</v>
      </c>
      <c r="P88" s="35" t="b">
        <f t="shared" si="24"/>
        <v>1</v>
      </c>
      <c r="R88" s="77" t="b">
        <f t="shared" si="18"/>
        <v>0</v>
      </c>
      <c r="S88" s="35" t="b">
        <f t="shared" si="25"/>
        <v>1</v>
      </c>
      <c r="U88" s="77" t="b">
        <f t="shared" si="20"/>
        <v>0</v>
      </c>
      <c r="V88" s="35" t="b">
        <f t="shared" si="26"/>
        <v>1</v>
      </c>
      <c r="X88" s="77" t="b">
        <f t="shared" si="22"/>
        <v>0</v>
      </c>
      <c r="Y88" s="35" t="b">
        <f t="shared" si="27"/>
        <v>1</v>
      </c>
    </row>
    <row r="89" spans="2:25" ht="36" customHeight="1" x14ac:dyDescent="0.15">
      <c r="B89" s="92" t="s">
        <v>66</v>
      </c>
      <c r="C89" s="114" t="s">
        <v>221</v>
      </c>
      <c r="D89" s="115" t="s">
        <v>283</v>
      </c>
      <c r="E89" s="92" t="s">
        <v>66</v>
      </c>
      <c r="F89" s="114" t="s">
        <v>338</v>
      </c>
      <c r="G89" s="115" t="s">
        <v>339</v>
      </c>
      <c r="H89" s="92" t="s">
        <v>66</v>
      </c>
      <c r="I89" s="114" t="s">
        <v>422</v>
      </c>
      <c r="J89" s="115" t="s">
        <v>423</v>
      </c>
      <c r="K89" s="92" t="s">
        <v>66</v>
      </c>
      <c r="L89" s="114" t="s">
        <v>503</v>
      </c>
      <c r="M89" s="115" t="s">
        <v>504</v>
      </c>
      <c r="O89" s="77" t="b">
        <f t="shared" si="16"/>
        <v>0</v>
      </c>
      <c r="P89" s="35" t="b">
        <f t="shared" si="24"/>
        <v>1</v>
      </c>
      <c r="R89" s="77" t="b">
        <f t="shared" si="18"/>
        <v>0</v>
      </c>
      <c r="S89" s="35" t="b">
        <f t="shared" si="25"/>
        <v>1</v>
      </c>
      <c r="U89" s="77" t="b">
        <f t="shared" si="20"/>
        <v>0</v>
      </c>
      <c r="V89" s="35" t="b">
        <f t="shared" si="26"/>
        <v>1</v>
      </c>
      <c r="X89" s="77" t="b">
        <f t="shared" si="22"/>
        <v>0</v>
      </c>
      <c r="Y89" s="35" t="b">
        <f t="shared" si="27"/>
        <v>1</v>
      </c>
    </row>
    <row r="90" spans="2:25" ht="36" customHeight="1" x14ac:dyDescent="0.15">
      <c r="B90" s="92" t="s">
        <v>66</v>
      </c>
      <c r="C90" s="114" t="s">
        <v>222</v>
      </c>
      <c r="D90" s="115" t="s">
        <v>284</v>
      </c>
      <c r="E90" s="92" t="s">
        <v>66</v>
      </c>
      <c r="F90" s="114" t="s">
        <v>340</v>
      </c>
      <c r="G90" s="115" t="s">
        <v>341</v>
      </c>
      <c r="H90" s="92" t="s">
        <v>66</v>
      </c>
      <c r="I90" s="114" t="s">
        <v>424</v>
      </c>
      <c r="J90" s="115" t="s">
        <v>425</v>
      </c>
      <c r="K90" s="92" t="s">
        <v>66</v>
      </c>
      <c r="L90" s="114" t="s">
        <v>505</v>
      </c>
      <c r="M90" s="115" t="s">
        <v>506</v>
      </c>
      <c r="O90" s="77" t="b">
        <f t="shared" si="16"/>
        <v>0</v>
      </c>
      <c r="P90" s="35" t="b">
        <f t="shared" si="24"/>
        <v>1</v>
      </c>
      <c r="R90" s="77" t="b">
        <f t="shared" si="18"/>
        <v>0</v>
      </c>
      <c r="S90" s="35" t="b">
        <f t="shared" si="25"/>
        <v>1</v>
      </c>
      <c r="U90" s="77" t="b">
        <f t="shared" si="20"/>
        <v>0</v>
      </c>
      <c r="V90" s="35" t="b">
        <f t="shared" si="26"/>
        <v>1</v>
      </c>
      <c r="X90" s="77" t="b">
        <f t="shared" si="22"/>
        <v>0</v>
      </c>
      <c r="Y90" s="35" t="b">
        <f t="shared" si="27"/>
        <v>1</v>
      </c>
    </row>
    <row r="91" spans="2:25" ht="36" customHeight="1" x14ac:dyDescent="0.15">
      <c r="B91" s="92" t="s">
        <v>66</v>
      </c>
      <c r="C91" s="114" t="s">
        <v>223</v>
      </c>
      <c r="D91" s="115" t="s">
        <v>285</v>
      </c>
      <c r="E91" s="92" t="s">
        <v>66</v>
      </c>
      <c r="F91" s="114" t="s">
        <v>342</v>
      </c>
      <c r="G91" s="115" t="s">
        <v>343</v>
      </c>
      <c r="H91" s="92" t="s">
        <v>66</v>
      </c>
      <c r="I91" s="114" t="s">
        <v>426</v>
      </c>
      <c r="J91" s="115" t="s">
        <v>427</v>
      </c>
      <c r="K91" s="92" t="s">
        <v>66</v>
      </c>
      <c r="L91" s="114" t="s">
        <v>507</v>
      </c>
      <c r="M91" s="115" t="s">
        <v>508</v>
      </c>
      <c r="O91" s="77" t="b">
        <f t="shared" si="16"/>
        <v>0</v>
      </c>
      <c r="P91" s="35" t="b">
        <f t="shared" si="24"/>
        <v>1</v>
      </c>
      <c r="R91" s="77" t="b">
        <f t="shared" si="18"/>
        <v>0</v>
      </c>
      <c r="S91" s="35" t="b">
        <f t="shared" si="25"/>
        <v>1</v>
      </c>
      <c r="U91" s="77" t="b">
        <f t="shared" si="20"/>
        <v>0</v>
      </c>
      <c r="V91" s="35" t="b">
        <f t="shared" si="26"/>
        <v>1</v>
      </c>
      <c r="X91" s="77" t="b">
        <f t="shared" si="22"/>
        <v>0</v>
      </c>
      <c r="Y91" s="35" t="b">
        <f t="shared" si="27"/>
        <v>1</v>
      </c>
    </row>
    <row r="92" spans="2:25" ht="36" customHeight="1" x14ac:dyDescent="0.15">
      <c r="B92" s="92" t="s">
        <v>66</v>
      </c>
      <c r="C92" s="114" t="s">
        <v>224</v>
      </c>
      <c r="D92" s="115" t="s">
        <v>286</v>
      </c>
      <c r="E92" s="92" t="s">
        <v>66</v>
      </c>
      <c r="F92" s="114" t="s">
        <v>344</v>
      </c>
      <c r="G92" s="115" t="s">
        <v>345</v>
      </c>
      <c r="H92" s="92" t="s">
        <v>66</v>
      </c>
      <c r="I92" s="114" t="s">
        <v>428</v>
      </c>
      <c r="J92" s="115" t="s">
        <v>429</v>
      </c>
      <c r="K92" s="92" t="s">
        <v>66</v>
      </c>
      <c r="L92" s="114" t="s">
        <v>509</v>
      </c>
      <c r="M92" s="115" t="s">
        <v>510</v>
      </c>
      <c r="O92" s="77" t="b">
        <f t="shared" si="16"/>
        <v>0</v>
      </c>
      <c r="P92" s="35" t="b">
        <f t="shared" si="24"/>
        <v>1</v>
      </c>
      <c r="R92" s="77" t="b">
        <f t="shared" si="18"/>
        <v>0</v>
      </c>
      <c r="S92" s="35" t="b">
        <f t="shared" si="25"/>
        <v>1</v>
      </c>
      <c r="U92" s="77" t="b">
        <f t="shared" si="20"/>
        <v>0</v>
      </c>
      <c r="V92" s="35" t="b">
        <f t="shared" si="26"/>
        <v>1</v>
      </c>
      <c r="X92" s="77" t="b">
        <f t="shared" si="22"/>
        <v>0</v>
      </c>
      <c r="Y92" s="35" t="b">
        <f t="shared" si="27"/>
        <v>1</v>
      </c>
    </row>
    <row r="93" spans="2:25" ht="36" customHeight="1" x14ac:dyDescent="0.15">
      <c r="B93" s="92" t="s">
        <v>66</v>
      </c>
      <c r="C93" s="114" t="s">
        <v>225</v>
      </c>
      <c r="D93" s="115" t="s">
        <v>287</v>
      </c>
      <c r="E93" s="92" t="s">
        <v>66</v>
      </c>
      <c r="F93" s="114" t="s">
        <v>346</v>
      </c>
      <c r="G93" s="115" t="s">
        <v>347</v>
      </c>
      <c r="H93" s="92" t="s">
        <v>66</v>
      </c>
      <c r="I93" s="114" t="s">
        <v>430</v>
      </c>
      <c r="J93" s="115" t="s">
        <v>431</v>
      </c>
      <c r="K93" s="92" t="s">
        <v>66</v>
      </c>
      <c r="L93" s="114" t="s">
        <v>511</v>
      </c>
      <c r="M93" s="115" t="s">
        <v>512</v>
      </c>
      <c r="O93" s="77" t="b">
        <f t="shared" si="16"/>
        <v>0</v>
      </c>
      <c r="P93" s="35" t="b">
        <f t="shared" si="24"/>
        <v>1</v>
      </c>
      <c r="R93" s="77" t="b">
        <f t="shared" si="18"/>
        <v>0</v>
      </c>
      <c r="S93" s="35" t="b">
        <f t="shared" si="25"/>
        <v>1</v>
      </c>
      <c r="U93" s="77" t="b">
        <f t="shared" si="20"/>
        <v>0</v>
      </c>
      <c r="V93" s="35" t="b">
        <f t="shared" si="26"/>
        <v>1</v>
      </c>
      <c r="X93" s="77" t="b">
        <f t="shared" si="22"/>
        <v>0</v>
      </c>
      <c r="Y93" s="35" t="b">
        <f t="shared" si="27"/>
        <v>1</v>
      </c>
    </row>
    <row r="94" spans="2:25" ht="36" customHeight="1" x14ac:dyDescent="0.15">
      <c r="B94" s="92" t="s">
        <v>66</v>
      </c>
      <c r="C94" s="114" t="s">
        <v>226</v>
      </c>
      <c r="D94" s="115" t="s">
        <v>288</v>
      </c>
      <c r="E94" s="92" t="s">
        <v>66</v>
      </c>
      <c r="F94" s="114" t="s">
        <v>348</v>
      </c>
      <c r="G94" s="115" t="s">
        <v>349</v>
      </c>
      <c r="H94" s="92" t="s">
        <v>66</v>
      </c>
      <c r="I94" s="114" t="s">
        <v>432</v>
      </c>
      <c r="J94" s="115" t="s">
        <v>433</v>
      </c>
      <c r="K94" s="92" t="s">
        <v>66</v>
      </c>
      <c r="L94" s="114" t="s">
        <v>513</v>
      </c>
      <c r="M94" s="115" t="s">
        <v>514</v>
      </c>
      <c r="O94" s="77" t="b">
        <f t="shared" si="16"/>
        <v>0</v>
      </c>
      <c r="P94" s="35" t="b">
        <f t="shared" si="24"/>
        <v>1</v>
      </c>
      <c r="R94" s="77" t="b">
        <f t="shared" si="18"/>
        <v>0</v>
      </c>
      <c r="S94" s="35" t="b">
        <f t="shared" si="25"/>
        <v>1</v>
      </c>
      <c r="U94" s="77" t="b">
        <f t="shared" si="20"/>
        <v>0</v>
      </c>
      <c r="V94" s="35" t="b">
        <f t="shared" si="26"/>
        <v>1</v>
      </c>
      <c r="X94" s="77" t="b">
        <f t="shared" si="22"/>
        <v>0</v>
      </c>
      <c r="Y94" s="35" t="b">
        <f t="shared" si="27"/>
        <v>1</v>
      </c>
    </row>
    <row r="95" spans="2:25" ht="36" customHeight="1" x14ac:dyDescent="0.15">
      <c r="B95" s="92" t="s">
        <v>66</v>
      </c>
      <c r="C95" s="114" t="s">
        <v>227</v>
      </c>
      <c r="D95" s="115" t="s">
        <v>289</v>
      </c>
      <c r="E95" s="92" t="s">
        <v>66</v>
      </c>
      <c r="F95" s="114" t="s">
        <v>350</v>
      </c>
      <c r="G95" s="115" t="s">
        <v>351</v>
      </c>
      <c r="H95" s="92" t="s">
        <v>66</v>
      </c>
      <c r="I95" s="114" t="s">
        <v>434</v>
      </c>
      <c r="J95" s="115" t="s">
        <v>435</v>
      </c>
      <c r="K95" s="92" t="s">
        <v>66</v>
      </c>
      <c r="L95" s="114" t="s">
        <v>515</v>
      </c>
      <c r="M95" s="115" t="s">
        <v>516</v>
      </c>
      <c r="O95" s="77" t="b">
        <f t="shared" si="16"/>
        <v>0</v>
      </c>
      <c r="P95" s="35" t="b">
        <f t="shared" si="24"/>
        <v>1</v>
      </c>
      <c r="R95" s="77" t="b">
        <f t="shared" si="18"/>
        <v>0</v>
      </c>
      <c r="S95" s="35" t="b">
        <f t="shared" si="25"/>
        <v>1</v>
      </c>
      <c r="U95" s="77" t="b">
        <f t="shared" si="20"/>
        <v>0</v>
      </c>
      <c r="V95" s="35" t="b">
        <f t="shared" si="26"/>
        <v>1</v>
      </c>
      <c r="X95" s="77" t="b">
        <f t="shared" si="22"/>
        <v>0</v>
      </c>
      <c r="Y95" s="35" t="b">
        <f t="shared" si="27"/>
        <v>1</v>
      </c>
    </row>
    <row r="96" spans="2:25" ht="36" customHeight="1" thickBot="1" x14ac:dyDescent="0.2">
      <c r="B96" s="93" t="s">
        <v>66</v>
      </c>
      <c r="C96" s="120" t="s">
        <v>228</v>
      </c>
      <c r="D96" s="121" t="s">
        <v>290</v>
      </c>
      <c r="E96" s="93" t="s">
        <v>66</v>
      </c>
      <c r="F96" s="120" t="s">
        <v>352</v>
      </c>
      <c r="G96" s="121" t="s">
        <v>353</v>
      </c>
      <c r="H96" s="93" t="s">
        <v>66</v>
      </c>
      <c r="I96" s="120" t="s">
        <v>436</v>
      </c>
      <c r="J96" s="121" t="s">
        <v>437</v>
      </c>
      <c r="K96" s="93" t="s">
        <v>66</v>
      </c>
      <c r="L96" s="120" t="s">
        <v>517</v>
      </c>
      <c r="M96" s="121" t="s">
        <v>518</v>
      </c>
      <c r="O96" s="77" t="b">
        <f t="shared" si="16"/>
        <v>0</v>
      </c>
      <c r="P96" s="35" t="b">
        <f t="shared" si="24"/>
        <v>1</v>
      </c>
      <c r="R96" s="77" t="b">
        <f t="shared" si="18"/>
        <v>0</v>
      </c>
      <c r="S96" s="35" t="b">
        <f t="shared" si="25"/>
        <v>1</v>
      </c>
      <c r="U96" s="77" t="b">
        <f t="shared" si="20"/>
        <v>0</v>
      </c>
      <c r="V96" s="35" t="b">
        <f t="shared" si="26"/>
        <v>1</v>
      </c>
      <c r="X96" s="77" t="b">
        <f t="shared" si="22"/>
        <v>0</v>
      </c>
      <c r="Y96" s="35" t="b">
        <f t="shared" si="27"/>
        <v>1</v>
      </c>
    </row>
    <row r="97" ht="36" customHeight="1" thickTop="1" x14ac:dyDescent="0.15"/>
  </sheetData>
  <sheetProtection algorithmName="SHA-512" hashValue="sP2P0zBnFrAUeEq73W/DJLwz7O8zsnybScK8777cA3SwNar30JcoPv4gt4gL7RqxrwRotj1tCmiyEI1FvZURIg==" saltValue="/UjrCRXek4lQMQsjr7/U4g==" spinCount="100000" sheet="1" selectLockedCells="1"/>
  <mergeCells count="81">
    <mergeCell ref="B18:C18"/>
    <mergeCell ref="B17:C17"/>
    <mergeCell ref="E14:F14"/>
    <mergeCell ref="B2:M2"/>
    <mergeCell ref="B4:M4"/>
    <mergeCell ref="B16:C16"/>
    <mergeCell ref="E9:F9"/>
    <mergeCell ref="E10:F10"/>
    <mergeCell ref="E11:F11"/>
    <mergeCell ref="E12:F12"/>
    <mergeCell ref="E13:F13"/>
    <mergeCell ref="E15:F15"/>
    <mergeCell ref="E16:F16"/>
    <mergeCell ref="E17:F17"/>
    <mergeCell ref="E18:F18"/>
    <mergeCell ref="B11:C11"/>
    <mergeCell ref="B12:C12"/>
    <mergeCell ref="B13:C13"/>
    <mergeCell ref="B14:C14"/>
    <mergeCell ref="B15:C15"/>
    <mergeCell ref="B6:C6"/>
    <mergeCell ref="B7:C7"/>
    <mergeCell ref="B8:C8"/>
    <mergeCell ref="B9:C9"/>
    <mergeCell ref="B10:C10"/>
    <mergeCell ref="H18:I18"/>
    <mergeCell ref="H16:I16"/>
    <mergeCell ref="H17:I17"/>
    <mergeCell ref="H13:I13"/>
    <mergeCell ref="H14:I14"/>
    <mergeCell ref="H15:I15"/>
    <mergeCell ref="H6:I6"/>
    <mergeCell ref="H7:I7"/>
    <mergeCell ref="H8:I8"/>
    <mergeCell ref="H9:I9"/>
    <mergeCell ref="H10:I10"/>
    <mergeCell ref="H19:I19"/>
    <mergeCell ref="B20:C20"/>
    <mergeCell ref="E20:F20"/>
    <mergeCell ref="H20:I20"/>
    <mergeCell ref="B21:C21"/>
    <mergeCell ref="E21:F21"/>
    <mergeCell ref="H21:I21"/>
    <mergeCell ref="E19:F19"/>
    <mergeCell ref="B19:C19"/>
    <mergeCell ref="K13:L13"/>
    <mergeCell ref="K14:L14"/>
    <mergeCell ref="K15:L15"/>
    <mergeCell ref="K16:L16"/>
    <mergeCell ref="K17:L17"/>
    <mergeCell ref="B5:C5"/>
    <mergeCell ref="E5:F5"/>
    <mergeCell ref="H5:I5"/>
    <mergeCell ref="K5:L5"/>
    <mergeCell ref="K12:L12"/>
    <mergeCell ref="K6:L6"/>
    <mergeCell ref="K7:L7"/>
    <mergeCell ref="K8:L8"/>
    <mergeCell ref="K9:L9"/>
    <mergeCell ref="K10:L10"/>
    <mergeCell ref="K11:L11"/>
    <mergeCell ref="H11:I11"/>
    <mergeCell ref="H12:I12"/>
    <mergeCell ref="E6:F6"/>
    <mergeCell ref="E7:F7"/>
    <mergeCell ref="E8:F8"/>
    <mergeCell ref="C36:D36"/>
    <mergeCell ref="F36:G36"/>
    <mergeCell ref="I36:J36"/>
    <mergeCell ref="L36:M36"/>
    <mergeCell ref="B35:M35"/>
    <mergeCell ref="B53:M53"/>
    <mergeCell ref="C54:D54"/>
    <mergeCell ref="F54:G54"/>
    <mergeCell ref="I54:J54"/>
    <mergeCell ref="L54:M54"/>
    <mergeCell ref="B23:M23"/>
    <mergeCell ref="C24:D24"/>
    <mergeCell ref="F24:G24"/>
    <mergeCell ref="I24:J24"/>
    <mergeCell ref="L24:M24"/>
  </mergeCells>
  <phoneticPr fontId="1"/>
  <conditionalFormatting sqref="B6 B8 B10 B12 B14 B16 B18 B20">
    <cfRule type="expression" dxfId="33" priority="2">
      <formula>$P6=FALSE</formula>
    </cfRule>
  </conditionalFormatting>
  <conditionalFormatting sqref="B7 E7 H7 K7 B9 E9 H9 K9 B11 E11 H11 K11 B13 E13 H13 K13 B15 E15 H15 K15 B17 E17 H17 K17 B19 E19 H19 B21 E21 H21">
    <cfRule type="containsBlanks" dxfId="32" priority="116">
      <formula>LEN(TRIM(B7))=0</formula>
    </cfRule>
  </conditionalFormatting>
  <conditionalFormatting sqref="B25:B33 B37:B51 B55:B96">
    <cfRule type="expression" dxfId="31" priority="6">
      <formula>$P25=FALSE</formula>
    </cfRule>
  </conditionalFormatting>
  <conditionalFormatting sqref="B4:M21 B23:M33 B35:M51 B53:M96">
    <cfRule type="expression" dxfId="30" priority="1">
      <formula>$O$4="■ 一般登録"</formula>
    </cfRule>
  </conditionalFormatting>
  <conditionalFormatting sqref="C25:D33 C37:D51 C55:D96">
    <cfRule type="expression" dxfId="29" priority="14">
      <formula>$B25="追加"</formula>
    </cfRule>
    <cfRule type="expression" dxfId="28" priority="22">
      <formula>$B25="削除"</formula>
    </cfRule>
    <cfRule type="expression" dxfId="27" priority="94">
      <formula>AND($O25=TRUE,$P25&lt;&gt;FALSE)</formula>
    </cfRule>
  </conditionalFormatting>
  <conditionalFormatting sqref="D6 D8 D10 D12 D14 D16 D18 D20">
    <cfRule type="expression" dxfId="26" priority="10">
      <formula>OR($B6="■ 追加_一般",$B6="■ 追加_特定")</formula>
    </cfRule>
    <cfRule type="expression" dxfId="25" priority="26">
      <formula>AND($O6&gt;1,$O6&lt;&gt;"エラー")</formula>
    </cfRule>
    <cfRule type="expression" dxfId="24" priority="18">
      <formula>$B6="■ 削除"</formula>
    </cfRule>
  </conditionalFormatting>
  <conditionalFormatting sqref="E6 E8 E10 E12 E14 E16 E18 E20">
    <cfRule type="expression" dxfId="23" priority="3">
      <formula>$S6=FALSE</formula>
    </cfRule>
  </conditionalFormatting>
  <conditionalFormatting sqref="E25:E33 E37:E51 E55:E96">
    <cfRule type="expression" dxfId="22" priority="7">
      <formula>$S25=FALSE</formula>
    </cfRule>
  </conditionalFormatting>
  <conditionalFormatting sqref="F25:G33 F37:G51 F55:G96">
    <cfRule type="expression" dxfId="21" priority="15">
      <formula>$E25="追加"</formula>
    </cfRule>
    <cfRule type="expression" dxfId="20" priority="23">
      <formula>$E25="削除"</formula>
    </cfRule>
    <cfRule type="expression" dxfId="19" priority="95">
      <formula>AND($S25=TRUE,$R25&lt;&gt;FALSE)</formula>
    </cfRule>
  </conditionalFormatting>
  <conditionalFormatting sqref="G6 G8 G10 G12 G14 G16 G18 G20">
    <cfRule type="expression" dxfId="18" priority="11">
      <formula>OR($E6="■ 追加_一般",$E6="■ 追加_特定")</formula>
    </cfRule>
    <cfRule type="expression" dxfId="17" priority="21">
      <formula>$E6="■ 削除"</formula>
    </cfRule>
    <cfRule type="expression" dxfId="16" priority="27">
      <formula>AND($R6&gt;1,$R6&lt;&gt;"エラー")</formula>
    </cfRule>
  </conditionalFormatting>
  <conditionalFormatting sqref="H6 H8 H10 H12 H14 H16 H18 H20">
    <cfRule type="expression" dxfId="15" priority="4">
      <formula>$V6=FALSE</formula>
    </cfRule>
  </conditionalFormatting>
  <conditionalFormatting sqref="H25:H33 H37:H51 H55:H96">
    <cfRule type="expression" dxfId="14" priority="8">
      <formula>$V25=FALSE</formula>
    </cfRule>
  </conditionalFormatting>
  <conditionalFormatting sqref="I25:J33 I37:J51 I55:J96">
    <cfRule type="expression" dxfId="13" priority="16">
      <formula>$H25="追加"</formula>
    </cfRule>
    <cfRule type="expression" dxfId="12" priority="24">
      <formula>$H25="削除"</formula>
    </cfRule>
    <cfRule type="expression" dxfId="11" priority="110">
      <formula>AND($V25=TRUE,$U25&lt;&gt;FALSE)</formula>
    </cfRule>
  </conditionalFormatting>
  <conditionalFormatting sqref="J6 J8 J10 J12 J14 J16 J18 J20">
    <cfRule type="expression" dxfId="10" priority="12">
      <formula>OR($H6="■ 追加_一般",$H6="■ 追加_特定")</formula>
    </cfRule>
    <cfRule type="expression" dxfId="9" priority="20">
      <formula>$H6="■ 削除"</formula>
    </cfRule>
    <cfRule type="expression" dxfId="8" priority="28">
      <formula>AND($U6&gt;1,$U6&lt;&gt;"エラー")</formula>
    </cfRule>
  </conditionalFormatting>
  <conditionalFormatting sqref="K6 K8 K10 K12 K14 K16">
    <cfRule type="expression" dxfId="7" priority="5">
      <formula>$Y6=FALSE</formula>
    </cfRule>
  </conditionalFormatting>
  <conditionalFormatting sqref="K25:K31 K37:K51 K55:K96">
    <cfRule type="expression" dxfId="6" priority="9">
      <formula>$Y25=FALSE</formula>
    </cfRule>
  </conditionalFormatting>
  <conditionalFormatting sqref="L25:M31 L37:M51 L55:M96">
    <cfRule type="expression" dxfId="5" priority="17">
      <formula>$K25="追加"</formula>
    </cfRule>
    <cfRule type="expression" dxfId="4" priority="25">
      <formula>$K25="削除"</formula>
    </cfRule>
    <cfRule type="expression" dxfId="3" priority="111">
      <formula>AND($Y25=TRUE,$X25&lt;&gt;FALSE)</formula>
    </cfRule>
  </conditionalFormatting>
  <conditionalFormatting sqref="M6 M8 M10 M12 M14 M16">
    <cfRule type="expression" dxfId="2" priority="13">
      <formula>OR($K6="■ 追加_一般",$K6="■ 追加_特定")</formula>
    </cfRule>
    <cfRule type="expression" dxfId="1" priority="19">
      <formula>$K6="■ 削除"</formula>
    </cfRule>
    <cfRule type="expression" dxfId="0" priority="29">
      <formula>AND($X6&gt;1,$X6&lt;&gt;"エラー")</formula>
    </cfRule>
  </conditionalFormatting>
  <dataValidations count="3">
    <dataValidation type="textLength" imeMode="disabled" operator="lessThan" allowBlank="1" showInputMessage="1" showErrorMessage="1" errorTitle="桁数エラー" error="P点は4桁以内で入力してください" sqref="B7:C7 B9:C9 B11:C11 B13:C13 B15:C15 B17:C17 B19:C19 B21:C21 E7:F7 E9:F9 E11:F11 E13:F13 E15:F15 E17:F17 E19:F19 E21:F21 H7:I7 H9:I9 H11:I11 H13:I13 H15:I15 H17:I17 H19:I19 H21:I21 K7:L7 K9:L9 K11:L11 K13:L13 K15:L15 K17:L17" xr:uid="{8DBE0D64-852F-4F35-A94A-BB5991D372B5}">
      <formula1>5</formula1>
    </dataValidation>
    <dataValidation type="list" imeMode="disabled" allowBlank="1" showInputMessage="1" showErrorMessage="1" sqref="B6:C6 E6:F6 H6:I6 K6:L6 B8:C8 E8:F8 H8:I8 K8:L8 B10:C10 E10:F10 H10:I10 K10:L10 B12:C12 E12:F12 H12:I12 K12:L12 B14:C14 E14:F14 H14:I14 K14:L14 K16:L16 H16:I16 E16:F16 B16:C16 B18:C18 E18:F18 H18:I18 H20:I20 E20:F20 B20:C20" xr:uid="{E1B8B3F6-4169-4895-9363-2A5382463DD9}">
      <formula1>選択_業務区分</formula1>
    </dataValidation>
    <dataValidation type="list" imeMode="disabled" allowBlank="1" showInputMessage="1" showErrorMessage="1" sqref="B37:B51 E37:E51 H37:H51 K37:K51 B55:B96 E55:E96 H55:H96 K55:K96 H25:H33 B25:B33 E25:E33 K25:K31" xr:uid="{540F2F7B-8507-492B-AFF6-345DF0D9C61C}">
      <formula1>選択_有無</formula1>
    </dataValidation>
  </dataValidations>
  <printOptions horizontalCentered="1"/>
  <pageMargins left="0.27559055118110237" right="0.15748031496062992" top="0.74803149606299213" bottom="0.74803149606299213" header="0.31496062992125984" footer="0.31496062992125984"/>
  <pageSetup paperSize="9" scale="39" fitToHeight="0" orientation="portrait" r:id="rId1"/>
  <headerFooter>
    <oddHeader>&amp;L&amp;"Meiryo UI,標準"&amp;14&amp;F&amp;R&amp;"Meiryo UI,標準"&amp;14&amp;A</oddHeader>
    <oddFooter>&amp;C&amp;"Meiryo UI,標準"&amp;14&amp;P / &amp;N</oddFooter>
  </headerFooter>
  <rowBreaks count="1" manualBreakCount="1">
    <brk id="51"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D9ECA-D448-474A-9F60-B3C28D4699C3}">
  <sheetPr codeName="Sheet2">
    <tabColor rgb="FF0070C0"/>
  </sheetPr>
  <dimension ref="B1:J53"/>
  <sheetViews>
    <sheetView workbookViewId="0">
      <pane ySplit="1" topLeftCell="A15" activePane="bottomLeft" state="frozen"/>
      <selection pane="bottomLeft" activeCell="C49" sqref="C49"/>
    </sheetView>
  </sheetViews>
  <sheetFormatPr defaultColWidth="8.875" defaultRowHeight="18" customHeight="1" x14ac:dyDescent="0.15"/>
  <cols>
    <col min="1" max="2" width="3.375" style="22" customWidth="1"/>
    <col min="3" max="3" width="22.25" style="22" customWidth="1"/>
    <col min="4" max="4" width="11.125" style="22" customWidth="1"/>
    <col min="5" max="5" width="8.875" style="22"/>
    <col min="6" max="7" width="3.375" style="22" customWidth="1"/>
    <col min="8" max="8" width="22.25" style="22" customWidth="1"/>
    <col min="9" max="9" width="8.875" style="22"/>
    <col min="10" max="10" width="8.875" style="76"/>
    <col min="11" max="11" width="9.625" style="22" bestFit="1" customWidth="1"/>
    <col min="12" max="16384" width="8.875" style="22"/>
  </cols>
  <sheetData>
    <row r="1" spans="2:10" ht="18" customHeight="1" x14ac:dyDescent="0.15">
      <c r="C1" s="74" t="s">
        <v>690</v>
      </c>
      <c r="D1" s="75" t="s">
        <v>691</v>
      </c>
      <c r="H1" s="74" t="s">
        <v>690</v>
      </c>
      <c r="J1" s="76" t="s">
        <v>736</v>
      </c>
    </row>
    <row r="2" spans="2:10" ht="18" customHeight="1" x14ac:dyDescent="0.15">
      <c r="B2" s="22" t="s">
        <v>689</v>
      </c>
      <c r="G2" s="22" t="s">
        <v>697</v>
      </c>
      <c r="J2" s="76" t="s">
        <v>738</v>
      </c>
    </row>
    <row r="3" spans="2:10" ht="18" customHeight="1" x14ac:dyDescent="0.15">
      <c r="C3" s="22" t="s">
        <v>675</v>
      </c>
      <c r="D3" s="76" t="s">
        <v>671</v>
      </c>
      <c r="H3" s="22" t="s">
        <v>698</v>
      </c>
      <c r="J3" s="76" t="s">
        <v>739</v>
      </c>
    </row>
    <row r="4" spans="2:10" ht="18" customHeight="1" x14ac:dyDescent="0.15">
      <c r="C4" s="22" t="s">
        <v>4</v>
      </c>
      <c r="D4" s="76" t="s">
        <v>672</v>
      </c>
      <c r="H4" s="22" t="s">
        <v>699</v>
      </c>
      <c r="J4" s="76" t="s">
        <v>740</v>
      </c>
    </row>
    <row r="5" spans="2:10" ht="18" customHeight="1" x14ac:dyDescent="0.15">
      <c r="J5" s="76" t="s">
        <v>741</v>
      </c>
    </row>
    <row r="6" spans="2:10" ht="18" customHeight="1" x14ac:dyDescent="0.15">
      <c r="B6" s="22" t="s">
        <v>692</v>
      </c>
      <c r="G6" s="22" t="s">
        <v>709</v>
      </c>
      <c r="J6" s="76" t="s">
        <v>742</v>
      </c>
    </row>
    <row r="7" spans="2:10" ht="18" customHeight="1" x14ac:dyDescent="0.15">
      <c r="C7" s="22" t="s">
        <v>673</v>
      </c>
      <c r="D7" s="76">
        <v>1</v>
      </c>
      <c r="H7" s="22" t="s">
        <v>677</v>
      </c>
      <c r="J7" s="76" t="s">
        <v>743</v>
      </c>
    </row>
    <row r="8" spans="2:10" ht="18" customHeight="1" x14ac:dyDescent="0.15">
      <c r="C8" s="22" t="s">
        <v>693</v>
      </c>
      <c r="D8" s="76">
        <v>2</v>
      </c>
      <c r="H8" s="22" t="s">
        <v>678</v>
      </c>
      <c r="J8" s="76" t="s">
        <v>744</v>
      </c>
    </row>
    <row r="9" spans="2:10" ht="18" customHeight="1" x14ac:dyDescent="0.15">
      <c r="C9" s="22" t="s">
        <v>694</v>
      </c>
      <c r="D9" s="76">
        <v>3</v>
      </c>
      <c r="H9" s="22" t="s">
        <v>679</v>
      </c>
      <c r="J9" s="76" t="s">
        <v>745</v>
      </c>
    </row>
    <row r="10" spans="2:10" ht="18" customHeight="1" x14ac:dyDescent="0.15">
      <c r="H10" s="22" t="s">
        <v>680</v>
      </c>
      <c r="J10" s="76" t="s">
        <v>746</v>
      </c>
    </row>
    <row r="11" spans="2:10" ht="18" customHeight="1" x14ac:dyDescent="0.15">
      <c r="B11" s="22" t="s">
        <v>695</v>
      </c>
      <c r="H11" s="22" t="s">
        <v>681</v>
      </c>
      <c r="J11" s="76" t="s">
        <v>747</v>
      </c>
    </row>
    <row r="12" spans="2:10" ht="18" customHeight="1" x14ac:dyDescent="0.15">
      <c r="C12" s="22" t="s">
        <v>621</v>
      </c>
      <c r="D12" s="76">
        <v>1</v>
      </c>
      <c r="H12" s="22" t="s">
        <v>763</v>
      </c>
      <c r="J12" s="76" t="s">
        <v>748</v>
      </c>
    </row>
    <row r="13" spans="2:10" ht="18" customHeight="1" x14ac:dyDescent="0.15">
      <c r="C13" s="22" t="s">
        <v>696</v>
      </c>
      <c r="D13" s="76">
        <v>2</v>
      </c>
      <c r="J13" s="76" t="s">
        <v>749</v>
      </c>
    </row>
    <row r="14" spans="2:10" ht="18" customHeight="1" x14ac:dyDescent="0.15">
      <c r="G14" s="22" t="s">
        <v>716</v>
      </c>
      <c r="J14" s="76" t="s">
        <v>750</v>
      </c>
    </row>
    <row r="15" spans="2:10" ht="18" customHeight="1" x14ac:dyDescent="0.15">
      <c r="B15" s="22" t="s">
        <v>38</v>
      </c>
      <c r="H15" s="22" t="s">
        <v>718</v>
      </c>
      <c r="J15" s="76" t="s">
        <v>751</v>
      </c>
    </row>
    <row r="16" spans="2:10" ht="18" customHeight="1" x14ac:dyDescent="0.15">
      <c r="C16" s="22" t="s">
        <v>40</v>
      </c>
      <c r="D16" s="76">
        <v>1</v>
      </c>
      <c r="J16" s="76" t="s">
        <v>752</v>
      </c>
    </row>
    <row r="17" spans="2:10" ht="18" customHeight="1" x14ac:dyDescent="0.15">
      <c r="C17" s="22" t="s">
        <v>700</v>
      </c>
      <c r="D17" s="76">
        <v>2</v>
      </c>
      <c r="G17" s="22" t="s">
        <v>710</v>
      </c>
      <c r="J17" s="76" t="s">
        <v>753</v>
      </c>
    </row>
    <row r="18" spans="2:10" ht="18" customHeight="1" x14ac:dyDescent="0.15">
      <c r="C18" s="22" t="s">
        <v>701</v>
      </c>
      <c r="D18" s="76">
        <v>3</v>
      </c>
      <c r="H18" s="22" t="s">
        <v>682</v>
      </c>
      <c r="J18" s="76" t="s">
        <v>754</v>
      </c>
    </row>
    <row r="19" spans="2:10" ht="18" customHeight="1" x14ac:dyDescent="0.15">
      <c r="C19" s="22" t="s">
        <v>702</v>
      </c>
      <c r="D19" s="76">
        <v>4</v>
      </c>
      <c r="H19" s="22" t="s">
        <v>683</v>
      </c>
      <c r="J19" s="76" t="s">
        <v>755</v>
      </c>
    </row>
    <row r="20" spans="2:10" ht="18" customHeight="1" x14ac:dyDescent="0.15">
      <c r="C20" s="22" t="s">
        <v>703</v>
      </c>
      <c r="D20" s="76">
        <v>5</v>
      </c>
      <c r="H20" s="22" t="s">
        <v>684</v>
      </c>
      <c r="J20" s="76" t="s">
        <v>756</v>
      </c>
    </row>
    <row r="21" spans="2:10" ht="18" customHeight="1" x14ac:dyDescent="0.15">
      <c r="H21" s="22" t="s">
        <v>685</v>
      </c>
      <c r="J21" s="76" t="s">
        <v>757</v>
      </c>
    </row>
    <row r="22" spans="2:10" ht="18" customHeight="1" x14ac:dyDescent="0.15">
      <c r="B22" s="22" t="s">
        <v>39</v>
      </c>
      <c r="H22" s="22" t="s">
        <v>686</v>
      </c>
    </row>
    <row r="23" spans="2:10" ht="18" customHeight="1" x14ac:dyDescent="0.15">
      <c r="C23" s="22" t="s">
        <v>41</v>
      </c>
      <c r="D23" s="76">
        <v>1</v>
      </c>
      <c r="H23" s="22" t="s">
        <v>687</v>
      </c>
    </row>
    <row r="24" spans="2:10" ht="18" customHeight="1" x14ac:dyDescent="0.15">
      <c r="C24" s="22" t="s">
        <v>704</v>
      </c>
      <c r="D24" s="76">
        <v>2</v>
      </c>
      <c r="H24" s="22" t="s">
        <v>688</v>
      </c>
    </row>
    <row r="25" spans="2:10" ht="18" customHeight="1" x14ac:dyDescent="0.15">
      <c r="C25" s="22" t="s">
        <v>705</v>
      </c>
      <c r="D25" s="76">
        <v>3</v>
      </c>
      <c r="H25" s="22" t="s">
        <v>711</v>
      </c>
    </row>
    <row r="26" spans="2:10" ht="18" customHeight="1" x14ac:dyDescent="0.15">
      <c r="H26" s="22" t="s">
        <v>712</v>
      </c>
    </row>
    <row r="27" spans="2:10" ht="18" customHeight="1" x14ac:dyDescent="0.15">
      <c r="B27" s="22" t="s">
        <v>706</v>
      </c>
      <c r="H27" s="22" t="s">
        <v>713</v>
      </c>
    </row>
    <row r="28" spans="2:10" ht="18" customHeight="1" x14ac:dyDescent="0.15">
      <c r="C28" s="22" t="s">
        <v>44</v>
      </c>
      <c r="D28" s="76">
        <v>1</v>
      </c>
      <c r="H28" s="22" t="s">
        <v>714</v>
      </c>
    </row>
    <row r="29" spans="2:10" ht="18" customHeight="1" x14ac:dyDescent="0.15">
      <c r="C29" s="22" t="s">
        <v>707</v>
      </c>
      <c r="D29" s="76">
        <v>2</v>
      </c>
      <c r="H29" s="22" t="s">
        <v>715</v>
      </c>
    </row>
    <row r="30" spans="2:10" ht="18" customHeight="1" x14ac:dyDescent="0.15">
      <c r="C30" s="22" t="s">
        <v>708</v>
      </c>
      <c r="D30" s="76">
        <v>9</v>
      </c>
    </row>
    <row r="31" spans="2:10" ht="18" customHeight="1" x14ac:dyDescent="0.15">
      <c r="G31" s="22" t="s">
        <v>719</v>
      </c>
    </row>
    <row r="32" spans="2:10" ht="18" customHeight="1" x14ac:dyDescent="0.15">
      <c r="B32" s="22" t="s">
        <v>581</v>
      </c>
      <c r="H32" s="22" t="s">
        <v>720</v>
      </c>
    </row>
    <row r="33" spans="2:8" ht="18" customHeight="1" x14ac:dyDescent="0.15">
      <c r="C33" s="22" t="s">
        <v>729</v>
      </c>
      <c r="D33" s="76">
        <v>1</v>
      </c>
      <c r="H33" s="22" t="s">
        <v>721</v>
      </c>
    </row>
    <row r="34" spans="2:8" ht="18" customHeight="1" x14ac:dyDescent="0.15">
      <c r="C34" s="22" t="s">
        <v>764</v>
      </c>
      <c r="D34" s="76">
        <v>2</v>
      </c>
      <c r="H34" s="22" t="s">
        <v>722</v>
      </c>
    </row>
    <row r="35" spans="2:8" ht="18" customHeight="1" x14ac:dyDescent="0.15">
      <c r="C35" s="22" t="s">
        <v>765</v>
      </c>
      <c r="D35" s="76">
        <v>3</v>
      </c>
      <c r="H35" s="22" t="s">
        <v>723</v>
      </c>
    </row>
    <row r="36" spans="2:8" ht="18" customHeight="1" x14ac:dyDescent="0.15">
      <c r="C36" s="22" t="s">
        <v>730</v>
      </c>
      <c r="D36" s="76">
        <v>2</v>
      </c>
    </row>
    <row r="37" spans="2:8" ht="18" customHeight="1" x14ac:dyDescent="0.15">
      <c r="C37" s="22" t="s">
        <v>731</v>
      </c>
      <c r="D37" s="76">
        <v>3</v>
      </c>
      <c r="G37" s="22" t="s">
        <v>724</v>
      </c>
    </row>
    <row r="38" spans="2:8" ht="18" customHeight="1" x14ac:dyDescent="0.15">
      <c r="C38" s="22" t="s">
        <v>762</v>
      </c>
      <c r="D38" s="76">
        <v>1</v>
      </c>
      <c r="H38" s="22" t="s">
        <v>725</v>
      </c>
    </row>
    <row r="39" spans="2:8" ht="18" customHeight="1" x14ac:dyDescent="0.15">
      <c r="H39" s="22" t="s">
        <v>726</v>
      </c>
    </row>
    <row r="40" spans="2:8" ht="18" customHeight="1" x14ac:dyDescent="0.15">
      <c r="B40" s="22" t="s">
        <v>186</v>
      </c>
    </row>
    <row r="41" spans="2:8" ht="18" customHeight="1" x14ac:dyDescent="0.15">
      <c r="C41" s="22" t="s">
        <v>732</v>
      </c>
      <c r="D41" s="22" t="b">
        <v>0</v>
      </c>
      <c r="G41" s="22" t="s">
        <v>727</v>
      </c>
    </row>
    <row r="42" spans="2:8" ht="18" customHeight="1" x14ac:dyDescent="0.15">
      <c r="C42" s="22" t="s">
        <v>776</v>
      </c>
      <c r="D42" s="22" t="b">
        <v>1</v>
      </c>
      <c r="H42" s="22" t="s">
        <v>728</v>
      </c>
    </row>
    <row r="43" spans="2:8" ht="18" customHeight="1" x14ac:dyDescent="0.15">
      <c r="C43" s="22" t="s">
        <v>733</v>
      </c>
      <c r="D43" s="22" t="b">
        <v>1</v>
      </c>
    </row>
    <row r="44" spans="2:8" ht="18" customHeight="1" x14ac:dyDescent="0.15">
      <c r="C44" s="22" t="s">
        <v>699</v>
      </c>
      <c r="D44" s="22" t="b">
        <v>0</v>
      </c>
    </row>
    <row r="46" spans="2:8" ht="18" customHeight="1" x14ac:dyDescent="0.15">
      <c r="B46" s="22" t="s">
        <v>777</v>
      </c>
    </row>
    <row r="47" spans="2:8" ht="18" customHeight="1" x14ac:dyDescent="0.15">
      <c r="C47" s="22" t="s">
        <v>61</v>
      </c>
      <c r="D47" s="76">
        <v>661</v>
      </c>
    </row>
    <row r="48" spans="2:8" ht="18" customHeight="1" x14ac:dyDescent="0.15">
      <c r="C48" s="22" t="s">
        <v>783</v>
      </c>
      <c r="D48" s="76" t="s">
        <v>780</v>
      </c>
    </row>
    <row r="49" spans="2:4" ht="18" customHeight="1" x14ac:dyDescent="0.15">
      <c r="D49" s="76"/>
    </row>
    <row r="50" spans="2:4" ht="18" customHeight="1" x14ac:dyDescent="0.15">
      <c r="B50" s="22" t="s">
        <v>36</v>
      </c>
      <c r="D50" s="76"/>
    </row>
    <row r="51" spans="2:4" ht="18" customHeight="1" x14ac:dyDescent="0.15">
      <c r="C51" s="22" t="s">
        <v>759</v>
      </c>
      <c r="D51" s="76" t="s">
        <v>779</v>
      </c>
    </row>
    <row r="52" spans="2:4" ht="18" customHeight="1" x14ac:dyDescent="0.15">
      <c r="C52" s="22" t="s">
        <v>760</v>
      </c>
      <c r="D52" s="76" t="s">
        <v>781</v>
      </c>
    </row>
    <row r="53" spans="2:4" ht="18" customHeight="1" x14ac:dyDescent="0.15">
      <c r="C53" s="22" t="s">
        <v>761</v>
      </c>
      <c r="D53" s="76" t="s">
        <v>782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32</vt:i4>
      </vt:variant>
    </vt:vector>
  </HeadingPairs>
  <TitlesOfParts>
    <vt:vector size="35" baseType="lpstr">
      <vt:lpstr>入力1</vt:lpstr>
      <vt:lpstr>入力2</vt:lpstr>
      <vt:lpstr>マスタ</vt:lpstr>
      <vt:lpstr>入力1!Print_Area</vt:lpstr>
      <vt:lpstr>入力2!Print_Area</vt:lpstr>
      <vt:lpstr>入力1!源泉T0</vt:lpstr>
      <vt:lpstr>入力1!源泉T1</vt:lpstr>
      <vt:lpstr>入力1!源泉T2</vt:lpstr>
      <vt:lpstr>入力1!源泉T3</vt:lpstr>
      <vt:lpstr>入力1!源泉T4</vt:lpstr>
      <vt:lpstr>入力1!源泉TD</vt:lpstr>
      <vt:lpstr>入力1!源泉組合せ</vt:lpstr>
      <vt:lpstr>入力2!選択_業務区分</vt:lpstr>
      <vt:lpstr>入力1!選択_金融機関支店名</vt:lpstr>
      <vt:lpstr>入力1!選択_金融機関名</vt:lpstr>
      <vt:lpstr>入力1!選択_源泉徴収</vt:lpstr>
      <vt:lpstr>入力1!選択_口座種別</vt:lpstr>
      <vt:lpstr>入力1!選択_支払サイクル</vt:lpstr>
      <vt:lpstr>入力1!選択_支払通知先</vt:lpstr>
      <vt:lpstr>入力1!選択_申請区分</vt:lpstr>
      <vt:lpstr>入力1!選択_登録区分</vt:lpstr>
      <vt:lpstr>入力1!選択_法人・個人区分</vt:lpstr>
      <vt:lpstr>入力2!選択_有無</vt:lpstr>
      <vt:lpstr>入力2!範囲_業務区分</vt:lpstr>
      <vt:lpstr>入力1!範囲_金融機関支店名</vt:lpstr>
      <vt:lpstr>入力1!範囲_金融機関名</vt:lpstr>
      <vt:lpstr>入力1!範囲_口座種別</vt:lpstr>
      <vt:lpstr>入力1!範囲_支払サイクル</vt:lpstr>
      <vt:lpstr>入力1!範囲_支払方法</vt:lpstr>
      <vt:lpstr>入力1!範囲_申請区分</vt:lpstr>
      <vt:lpstr>入力1!範囲_登録区分</vt:lpstr>
      <vt:lpstr>入力1!範囲_法人・個人区分</vt:lpstr>
      <vt:lpstr>入力2!範囲_有無</vt:lpstr>
      <vt:lpstr>入力1!方法000</vt:lpstr>
      <vt:lpstr>入力1!方法661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章浩</dc:creator>
  <cp:lastModifiedBy>masayuki hashimoto</cp:lastModifiedBy>
  <cp:lastPrinted>2025-03-28T00:53:19Z</cp:lastPrinted>
  <dcterms:created xsi:type="dcterms:W3CDTF">2024-11-28T02:27:07Z</dcterms:created>
  <dcterms:modified xsi:type="dcterms:W3CDTF">2025-03-28T00:55:54Z</dcterms:modified>
</cp:coreProperties>
</file>