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bastet\AISフォルダ\900_個人フォルダ\ash0093_松浦\020_非公開\01_ERP\01_各種作業\02_シート\取引先登録申請シート\01_鉄道事業\5.01\"/>
    </mc:Choice>
  </mc:AlternateContent>
  <xr:revisionPtr revIDLastSave="0" documentId="13_ncr:1_{5F06514D-872D-4872-8090-0CD698D60F46}" xr6:coauthVersionLast="47" xr6:coauthVersionMax="47" xr10:uidLastSave="{00000000-0000-0000-0000-000000000000}"/>
  <workbookProtection workbookAlgorithmName="SHA-512" workbookHashValue="N5jvSj5S5ODNvZW8qk3XZtxIYg6RC/cRMnM9EI2MOB70BDV4uFEudlJPo2cn15o9o+kcOdmTQ9oDjaO55oDCvg==" workbookSaltValue="GwLyZ7+0lsjAX8LOUuZx0A==" workbookSpinCount="100000" lockStructure="1"/>
  <bookViews>
    <workbookView xWindow="-108" yWindow="-108" windowWidth="23256" windowHeight="12720" tabRatio="797" xr2:uid="{1D9E4C2C-CD56-40C4-B452-169F98FB2319}"/>
  </bookViews>
  <sheets>
    <sheet name="入力1" sheetId="1" r:id="rId1"/>
    <sheet name="入力2" sheetId="4" r:id="rId2"/>
    <sheet name="マスタ" sheetId="5" state="hidden" r:id="rId3"/>
  </sheets>
  <definedNames>
    <definedName name="_xlnm._FilterDatabase" localSheetId="0" hidden="1">入力1!$B$53:$P$71</definedName>
    <definedName name="_xlnm.Print_Area" localSheetId="0">入力1!$B$1:$P$87</definedName>
    <definedName name="_xlnm.Print_Area" localSheetId="1">入力2!$B$1:$M$96</definedName>
    <definedName name="源泉T0" localSheetId="0">マスタ!$H$15</definedName>
    <definedName name="源泉T1" localSheetId="0">マスタ!$H$18:$H$29</definedName>
    <definedName name="源泉T2" localSheetId="0">マスタ!$H$32:$H$35</definedName>
    <definedName name="源泉T3" localSheetId="0">マスタ!$H$38:$H$39</definedName>
    <definedName name="源泉T4" localSheetId="0">マスタ!$H$42</definedName>
    <definedName name="源泉TD" localSheetId="0">マスタ!$H$15</definedName>
    <definedName name="源泉組合せ" localSheetId="0">マスタ!$J$2:$J$21</definedName>
    <definedName name="選択_業務区分" localSheetId="1">マスタ!$C$33:$C$38</definedName>
    <definedName name="選択_金融機関支店名" localSheetId="0">マスタ!$C$23:$C$25</definedName>
    <definedName name="選択_金融機関名" localSheetId="0">マスタ!$C$16:$C$20</definedName>
    <definedName name="選択_源泉徴収" localSheetId="0">マスタ!$H$7:$H$12</definedName>
    <definedName name="選択_口座種別" localSheetId="0">マスタ!$C$28:$C$30</definedName>
    <definedName name="選択_支払サイクル" localSheetId="0">マスタ!$C$47:$C$48</definedName>
    <definedName name="選択_支払通知先" localSheetId="0">マスタ!$H$3:$H$4</definedName>
    <definedName name="選択_申請区分" localSheetId="0">マスタ!$C$7:$C$9</definedName>
    <definedName name="選択_登録区分" localSheetId="0">マスタ!$C$3:$C$4</definedName>
    <definedName name="選択_法人・個人区分" localSheetId="0">マスタ!$C$12:$C$13</definedName>
    <definedName name="選択_有無" localSheetId="1">マスタ!$C$41:$C$44</definedName>
    <definedName name="範囲_業務区分" localSheetId="1">マスタ!$C$33:$D$38</definedName>
    <definedName name="範囲_金融機関支店名" localSheetId="0">マスタ!$C$23:$D$25</definedName>
    <definedName name="範囲_金融機関名" localSheetId="0">マスタ!$C$16:$D$20</definedName>
    <definedName name="範囲_口座種別" localSheetId="0">マスタ!$C$28:$D$30</definedName>
    <definedName name="範囲_支払サイクル" localSheetId="0">マスタ!$C$47:$D$48</definedName>
    <definedName name="範囲_支払方法" localSheetId="0">マスタ!$C$51:$D$53</definedName>
    <definedName name="範囲_申請区分" localSheetId="0">マスタ!$C$7:$D$9</definedName>
    <definedName name="範囲_登録区分" localSheetId="0">マスタ!$C$3:$D$4</definedName>
    <definedName name="範囲_法人・個人区分" localSheetId="0">マスタ!$C$12:$D$13</definedName>
    <definedName name="範囲_有無" localSheetId="1">マスタ!$C$41:$D$44</definedName>
    <definedName name="方法000" localSheetId="0">マスタ!$C$51:$C$53</definedName>
    <definedName name="方法661" localSheetId="0">マスタ!$C$51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X57" i="1" l="1"/>
  <c r="T55" i="1"/>
  <c r="R55" i="1" s="1"/>
  <c r="O4" i="4" l="1"/>
  <c r="P56" i="4" l="1"/>
  <c r="O56" i="4" s="1"/>
  <c r="S56" i="4"/>
  <c r="R56" i="4" s="1"/>
  <c r="V56" i="4"/>
  <c r="U56" i="4" s="1"/>
  <c r="Y56" i="4"/>
  <c r="X56" i="4" s="1"/>
  <c r="P57" i="4"/>
  <c r="O57" i="4" s="1"/>
  <c r="S57" i="4"/>
  <c r="R57" i="4" s="1"/>
  <c r="V57" i="4"/>
  <c r="U57" i="4" s="1"/>
  <c r="Y57" i="4"/>
  <c r="X57" i="4" s="1"/>
  <c r="P58" i="4"/>
  <c r="O58" i="4" s="1"/>
  <c r="S58" i="4"/>
  <c r="R58" i="4" s="1"/>
  <c r="V58" i="4"/>
  <c r="U58" i="4" s="1"/>
  <c r="Y58" i="4"/>
  <c r="X58" i="4" s="1"/>
  <c r="P59" i="4"/>
  <c r="O59" i="4" s="1"/>
  <c r="S59" i="4"/>
  <c r="R59" i="4" s="1"/>
  <c r="V59" i="4"/>
  <c r="U59" i="4" s="1"/>
  <c r="Y59" i="4"/>
  <c r="X59" i="4" s="1"/>
  <c r="P60" i="4"/>
  <c r="O60" i="4" s="1"/>
  <c r="S60" i="4"/>
  <c r="R60" i="4" s="1"/>
  <c r="V60" i="4"/>
  <c r="U60" i="4" s="1"/>
  <c r="Y60" i="4"/>
  <c r="X60" i="4" s="1"/>
  <c r="P61" i="4"/>
  <c r="O61" i="4" s="1"/>
  <c r="S61" i="4"/>
  <c r="R61" i="4" s="1"/>
  <c r="V61" i="4"/>
  <c r="U61" i="4" s="1"/>
  <c r="Y61" i="4"/>
  <c r="X61" i="4" s="1"/>
  <c r="P62" i="4"/>
  <c r="O62" i="4" s="1"/>
  <c r="S62" i="4"/>
  <c r="R62" i="4" s="1"/>
  <c r="V62" i="4"/>
  <c r="U62" i="4" s="1"/>
  <c r="Y62" i="4"/>
  <c r="X62" i="4" s="1"/>
  <c r="P63" i="4"/>
  <c r="O63" i="4" s="1"/>
  <c r="S63" i="4"/>
  <c r="R63" i="4" s="1"/>
  <c r="V63" i="4"/>
  <c r="U63" i="4" s="1"/>
  <c r="Y63" i="4"/>
  <c r="X63" i="4" s="1"/>
  <c r="P64" i="4"/>
  <c r="O64" i="4" s="1"/>
  <c r="S64" i="4"/>
  <c r="R64" i="4" s="1"/>
  <c r="V64" i="4"/>
  <c r="U64" i="4" s="1"/>
  <c r="Y64" i="4"/>
  <c r="X64" i="4" s="1"/>
  <c r="P65" i="4"/>
  <c r="O65" i="4" s="1"/>
  <c r="R65" i="4"/>
  <c r="S65" i="4"/>
  <c r="V65" i="4"/>
  <c r="U65" i="4" s="1"/>
  <c r="Y65" i="4"/>
  <c r="X65" i="4" s="1"/>
  <c r="P66" i="4"/>
  <c r="O66" i="4" s="1"/>
  <c r="S66" i="4"/>
  <c r="R66" i="4" s="1"/>
  <c r="V66" i="4"/>
  <c r="U66" i="4" s="1"/>
  <c r="X66" i="4"/>
  <c r="Y66" i="4"/>
  <c r="P67" i="4"/>
  <c r="O67" i="4" s="1"/>
  <c r="S67" i="4"/>
  <c r="R67" i="4" s="1"/>
  <c r="V67" i="4"/>
  <c r="U67" i="4" s="1"/>
  <c r="Y67" i="4"/>
  <c r="X67" i="4" s="1"/>
  <c r="P68" i="4"/>
  <c r="O68" i="4" s="1"/>
  <c r="R68" i="4"/>
  <c r="S68" i="4"/>
  <c r="V68" i="4"/>
  <c r="U68" i="4" s="1"/>
  <c r="Y68" i="4"/>
  <c r="X68" i="4" s="1"/>
  <c r="P69" i="4"/>
  <c r="O69" i="4" s="1"/>
  <c r="S69" i="4"/>
  <c r="R69" i="4" s="1"/>
  <c r="V69" i="4"/>
  <c r="U69" i="4" s="1"/>
  <c r="X69" i="4"/>
  <c r="Y69" i="4"/>
  <c r="P70" i="4"/>
  <c r="O70" i="4" s="1"/>
  <c r="S70" i="4"/>
  <c r="R70" i="4" s="1"/>
  <c r="V70" i="4"/>
  <c r="U70" i="4" s="1"/>
  <c r="Y70" i="4"/>
  <c r="X70" i="4" s="1"/>
  <c r="P71" i="4"/>
  <c r="O71" i="4" s="1"/>
  <c r="R71" i="4"/>
  <c r="S71" i="4"/>
  <c r="V71" i="4"/>
  <c r="U71" i="4" s="1"/>
  <c r="Y71" i="4"/>
  <c r="X71" i="4" s="1"/>
  <c r="P72" i="4"/>
  <c r="O72" i="4" s="1"/>
  <c r="S72" i="4"/>
  <c r="R72" i="4" s="1"/>
  <c r="V72" i="4"/>
  <c r="U72" i="4" s="1"/>
  <c r="X72" i="4"/>
  <c r="Y72" i="4"/>
  <c r="P73" i="4"/>
  <c r="O73" i="4" s="1"/>
  <c r="S73" i="4"/>
  <c r="R73" i="4" s="1"/>
  <c r="V73" i="4"/>
  <c r="U73" i="4" s="1"/>
  <c r="Y73" i="4"/>
  <c r="X73" i="4" s="1"/>
  <c r="P74" i="4"/>
  <c r="O74" i="4" s="1"/>
  <c r="R74" i="4"/>
  <c r="S74" i="4"/>
  <c r="V74" i="4"/>
  <c r="U74" i="4" s="1"/>
  <c r="Y74" i="4"/>
  <c r="X74" i="4" s="1"/>
  <c r="P75" i="4"/>
  <c r="O75" i="4" s="1"/>
  <c r="S75" i="4"/>
  <c r="R75" i="4" s="1"/>
  <c r="V75" i="4"/>
  <c r="U75" i="4" s="1"/>
  <c r="X75" i="4"/>
  <c r="Y75" i="4"/>
  <c r="P76" i="4"/>
  <c r="O76" i="4" s="1"/>
  <c r="S76" i="4"/>
  <c r="R76" i="4" s="1"/>
  <c r="V76" i="4"/>
  <c r="U76" i="4" s="1"/>
  <c r="Y76" i="4"/>
  <c r="X76" i="4" s="1"/>
  <c r="P77" i="4"/>
  <c r="O77" i="4" s="1"/>
  <c r="S77" i="4"/>
  <c r="R77" i="4" s="1"/>
  <c r="V77" i="4"/>
  <c r="U77" i="4" s="1"/>
  <c r="Y77" i="4"/>
  <c r="X77" i="4" s="1"/>
  <c r="P78" i="4"/>
  <c r="O78" i="4" s="1"/>
  <c r="S78" i="4"/>
  <c r="R78" i="4" s="1"/>
  <c r="V78" i="4"/>
  <c r="U78" i="4" s="1"/>
  <c r="X78" i="4"/>
  <c r="Y78" i="4"/>
  <c r="P79" i="4"/>
  <c r="O79" i="4" s="1"/>
  <c r="S79" i="4"/>
  <c r="R79" i="4" s="1"/>
  <c r="V79" i="4"/>
  <c r="U79" i="4" s="1"/>
  <c r="Y79" i="4"/>
  <c r="X79" i="4" s="1"/>
  <c r="P80" i="4"/>
  <c r="O80" i="4" s="1"/>
  <c r="R80" i="4"/>
  <c r="S80" i="4"/>
  <c r="V80" i="4"/>
  <c r="U80" i="4" s="1"/>
  <c r="Y80" i="4"/>
  <c r="X80" i="4" s="1"/>
  <c r="P81" i="4"/>
  <c r="O81" i="4" s="1"/>
  <c r="S81" i="4"/>
  <c r="R81" i="4" s="1"/>
  <c r="V81" i="4"/>
  <c r="U81" i="4" s="1"/>
  <c r="X81" i="4"/>
  <c r="Y81" i="4"/>
  <c r="P82" i="4"/>
  <c r="O82" i="4" s="1"/>
  <c r="S82" i="4"/>
  <c r="R82" i="4" s="1"/>
  <c r="V82" i="4"/>
  <c r="U82" i="4" s="1"/>
  <c r="Y82" i="4"/>
  <c r="X82" i="4" s="1"/>
  <c r="P83" i="4"/>
  <c r="O83" i="4" s="1"/>
  <c r="R83" i="4"/>
  <c r="S83" i="4"/>
  <c r="V83" i="4"/>
  <c r="U83" i="4" s="1"/>
  <c r="Y83" i="4"/>
  <c r="X83" i="4" s="1"/>
  <c r="P84" i="4"/>
  <c r="O84" i="4" s="1"/>
  <c r="S84" i="4"/>
  <c r="R84" i="4" s="1"/>
  <c r="V84" i="4"/>
  <c r="U84" i="4" s="1"/>
  <c r="X84" i="4"/>
  <c r="Y84" i="4"/>
  <c r="P85" i="4"/>
  <c r="O85" i="4" s="1"/>
  <c r="S85" i="4"/>
  <c r="R85" i="4" s="1"/>
  <c r="V85" i="4"/>
  <c r="U85" i="4" s="1"/>
  <c r="Y85" i="4"/>
  <c r="X85" i="4" s="1"/>
  <c r="P86" i="4"/>
  <c r="O86" i="4" s="1"/>
  <c r="R86" i="4"/>
  <c r="S86" i="4"/>
  <c r="V86" i="4"/>
  <c r="U86" i="4" s="1"/>
  <c r="Y86" i="4"/>
  <c r="X86" i="4" s="1"/>
  <c r="P87" i="4"/>
  <c r="O87" i="4" s="1"/>
  <c r="S87" i="4"/>
  <c r="R87" i="4" s="1"/>
  <c r="V87" i="4"/>
  <c r="U87" i="4" s="1"/>
  <c r="X87" i="4"/>
  <c r="Y87" i="4"/>
  <c r="P88" i="4"/>
  <c r="O88" i="4" s="1"/>
  <c r="S88" i="4"/>
  <c r="R88" i="4" s="1"/>
  <c r="V88" i="4"/>
  <c r="U88" i="4" s="1"/>
  <c r="Y88" i="4"/>
  <c r="X88" i="4" s="1"/>
  <c r="P89" i="4"/>
  <c r="O89" i="4" s="1"/>
  <c r="R89" i="4"/>
  <c r="S89" i="4"/>
  <c r="V89" i="4"/>
  <c r="U89" i="4" s="1"/>
  <c r="Y89" i="4"/>
  <c r="X89" i="4" s="1"/>
  <c r="P90" i="4"/>
  <c r="O90" i="4" s="1"/>
  <c r="S90" i="4"/>
  <c r="R90" i="4" s="1"/>
  <c r="V90" i="4"/>
  <c r="U90" i="4" s="1"/>
  <c r="Y90" i="4"/>
  <c r="X90" i="4" s="1"/>
  <c r="P91" i="4"/>
  <c r="O91" i="4" s="1"/>
  <c r="S91" i="4"/>
  <c r="R91" i="4" s="1"/>
  <c r="V91" i="4"/>
  <c r="U91" i="4" s="1"/>
  <c r="Y91" i="4"/>
  <c r="X91" i="4" s="1"/>
  <c r="P92" i="4"/>
  <c r="O92" i="4" s="1"/>
  <c r="R92" i="4"/>
  <c r="S92" i="4"/>
  <c r="V92" i="4"/>
  <c r="U92" i="4" s="1"/>
  <c r="Y92" i="4"/>
  <c r="X92" i="4" s="1"/>
  <c r="P93" i="4"/>
  <c r="O93" i="4" s="1"/>
  <c r="S93" i="4"/>
  <c r="R93" i="4" s="1"/>
  <c r="V93" i="4"/>
  <c r="U93" i="4" s="1"/>
  <c r="X93" i="4"/>
  <c r="Y93" i="4"/>
  <c r="P94" i="4"/>
  <c r="O94" i="4" s="1"/>
  <c r="S94" i="4"/>
  <c r="R94" i="4" s="1"/>
  <c r="V94" i="4"/>
  <c r="U94" i="4" s="1"/>
  <c r="Y94" i="4"/>
  <c r="X94" i="4" s="1"/>
  <c r="P95" i="4"/>
  <c r="O95" i="4" s="1"/>
  <c r="R95" i="4"/>
  <c r="S95" i="4"/>
  <c r="V95" i="4"/>
  <c r="U95" i="4" s="1"/>
  <c r="Y95" i="4"/>
  <c r="X95" i="4" s="1"/>
  <c r="P96" i="4"/>
  <c r="O96" i="4" s="1"/>
  <c r="S96" i="4"/>
  <c r="R96" i="4" s="1"/>
  <c r="V96" i="4"/>
  <c r="U96" i="4" s="1"/>
  <c r="X96" i="4"/>
  <c r="Y96" i="4"/>
  <c r="Y55" i="4"/>
  <c r="X55" i="4"/>
  <c r="V55" i="4"/>
  <c r="U55" i="4" s="1"/>
  <c r="S55" i="4"/>
  <c r="R55" i="4"/>
  <c r="P55" i="4"/>
  <c r="O55" i="4" s="1"/>
  <c r="P38" i="4"/>
  <c r="O38" i="4" s="1"/>
  <c r="S38" i="4"/>
  <c r="R38" i="4" s="1"/>
  <c r="V38" i="4"/>
  <c r="U38" i="4" s="1"/>
  <c r="Y38" i="4"/>
  <c r="X38" i="4" s="1"/>
  <c r="P39" i="4"/>
  <c r="O39" i="4" s="1"/>
  <c r="S39" i="4"/>
  <c r="R39" i="4" s="1"/>
  <c r="V39" i="4"/>
  <c r="U39" i="4" s="1"/>
  <c r="Y39" i="4"/>
  <c r="X39" i="4" s="1"/>
  <c r="P40" i="4"/>
  <c r="O40" i="4" s="1"/>
  <c r="S40" i="4"/>
  <c r="R40" i="4" s="1"/>
  <c r="V40" i="4"/>
  <c r="U40" i="4" s="1"/>
  <c r="Y40" i="4"/>
  <c r="X40" i="4" s="1"/>
  <c r="P41" i="4"/>
  <c r="O41" i="4" s="1"/>
  <c r="S41" i="4"/>
  <c r="R41" i="4" s="1"/>
  <c r="V41" i="4"/>
  <c r="U41" i="4" s="1"/>
  <c r="Y41" i="4"/>
  <c r="X41" i="4" s="1"/>
  <c r="P42" i="4"/>
  <c r="O42" i="4" s="1"/>
  <c r="S42" i="4"/>
  <c r="R42" i="4" s="1"/>
  <c r="V42" i="4"/>
  <c r="U42" i="4" s="1"/>
  <c r="Y42" i="4"/>
  <c r="X42" i="4" s="1"/>
  <c r="P43" i="4"/>
  <c r="O43" i="4" s="1"/>
  <c r="S43" i="4"/>
  <c r="R43" i="4" s="1"/>
  <c r="V43" i="4"/>
  <c r="U43" i="4" s="1"/>
  <c r="Y43" i="4"/>
  <c r="X43" i="4" s="1"/>
  <c r="P44" i="4"/>
  <c r="O44" i="4" s="1"/>
  <c r="S44" i="4"/>
  <c r="R44" i="4" s="1"/>
  <c r="V44" i="4"/>
  <c r="U44" i="4" s="1"/>
  <c r="Y44" i="4"/>
  <c r="X44" i="4" s="1"/>
  <c r="P45" i="4"/>
  <c r="O45" i="4" s="1"/>
  <c r="S45" i="4"/>
  <c r="R45" i="4" s="1"/>
  <c r="V45" i="4"/>
  <c r="U45" i="4" s="1"/>
  <c r="Y45" i="4"/>
  <c r="X45" i="4" s="1"/>
  <c r="P46" i="4"/>
  <c r="O46" i="4" s="1"/>
  <c r="S46" i="4"/>
  <c r="R46" i="4" s="1"/>
  <c r="V46" i="4"/>
  <c r="U46" i="4" s="1"/>
  <c r="Y46" i="4"/>
  <c r="X46" i="4" s="1"/>
  <c r="P47" i="4"/>
  <c r="O47" i="4" s="1"/>
  <c r="S47" i="4"/>
  <c r="R47" i="4" s="1"/>
  <c r="V47" i="4"/>
  <c r="U47" i="4" s="1"/>
  <c r="Y47" i="4"/>
  <c r="X47" i="4" s="1"/>
  <c r="P48" i="4"/>
  <c r="O48" i="4" s="1"/>
  <c r="S48" i="4"/>
  <c r="R48" i="4" s="1"/>
  <c r="V48" i="4"/>
  <c r="U48" i="4" s="1"/>
  <c r="Y48" i="4"/>
  <c r="X48" i="4" s="1"/>
  <c r="P49" i="4"/>
  <c r="O49" i="4" s="1"/>
  <c r="S49" i="4"/>
  <c r="R49" i="4" s="1"/>
  <c r="V49" i="4"/>
  <c r="U49" i="4" s="1"/>
  <c r="Y49" i="4"/>
  <c r="X49" i="4" s="1"/>
  <c r="P50" i="4"/>
  <c r="O50" i="4" s="1"/>
  <c r="S50" i="4"/>
  <c r="R50" i="4" s="1"/>
  <c r="V50" i="4"/>
  <c r="U50" i="4" s="1"/>
  <c r="Y50" i="4"/>
  <c r="X50" i="4" s="1"/>
  <c r="P51" i="4"/>
  <c r="O51" i="4" s="1"/>
  <c r="S51" i="4"/>
  <c r="R51" i="4" s="1"/>
  <c r="V51" i="4"/>
  <c r="U51" i="4" s="1"/>
  <c r="Y51" i="4"/>
  <c r="X51" i="4" s="1"/>
  <c r="Y37" i="4"/>
  <c r="X37" i="4"/>
  <c r="V37" i="4"/>
  <c r="U37" i="4"/>
  <c r="S37" i="4"/>
  <c r="R37" i="4"/>
  <c r="P37" i="4"/>
  <c r="O37" i="4"/>
  <c r="Y26" i="4"/>
  <c r="X26" i="4" s="1"/>
  <c r="Y27" i="4"/>
  <c r="X27" i="4" s="1"/>
  <c r="Y28" i="4"/>
  <c r="X28" i="4" s="1"/>
  <c r="Y29" i="4"/>
  <c r="X29" i="4" s="1"/>
  <c r="Y30" i="4"/>
  <c r="X30" i="4" s="1"/>
  <c r="X31" i="4"/>
  <c r="Y31" i="4"/>
  <c r="Y25" i="4"/>
  <c r="X25" i="4" s="1"/>
  <c r="V26" i="4"/>
  <c r="U26" i="4" s="1"/>
  <c r="V27" i="4"/>
  <c r="U27" i="4" s="1"/>
  <c r="V28" i="4"/>
  <c r="U28" i="4" s="1"/>
  <c r="V29" i="4"/>
  <c r="U29" i="4" s="1"/>
  <c r="V30" i="4"/>
  <c r="U30" i="4" s="1"/>
  <c r="V31" i="4"/>
  <c r="U31" i="4" s="1"/>
  <c r="V32" i="4"/>
  <c r="U32" i="4" s="1"/>
  <c r="V33" i="4"/>
  <c r="U33" i="4" s="1"/>
  <c r="V25" i="4"/>
  <c r="U25" i="4" s="1"/>
  <c r="S26" i="4"/>
  <c r="R26" i="4" s="1"/>
  <c r="S27" i="4"/>
  <c r="R27" i="4" s="1"/>
  <c r="S28" i="4"/>
  <c r="R28" i="4" s="1"/>
  <c r="S29" i="4"/>
  <c r="R29" i="4" s="1"/>
  <c r="S30" i="4"/>
  <c r="R30" i="4" s="1"/>
  <c r="S31" i="4"/>
  <c r="R31" i="4" s="1"/>
  <c r="S32" i="4"/>
  <c r="R32" i="4" s="1"/>
  <c r="S33" i="4"/>
  <c r="R33" i="4" s="1"/>
  <c r="S25" i="4"/>
  <c r="R25" i="4" s="1"/>
  <c r="P26" i="4"/>
  <c r="O26" i="4" s="1"/>
  <c r="P27" i="4"/>
  <c r="O27" i="4" s="1"/>
  <c r="P28" i="4"/>
  <c r="O28" i="4" s="1"/>
  <c r="P29" i="4"/>
  <c r="O29" i="4" s="1"/>
  <c r="P30" i="4"/>
  <c r="O30" i="4" s="1"/>
  <c r="P31" i="4"/>
  <c r="O31" i="4" s="1"/>
  <c r="P32" i="4"/>
  <c r="O32" i="4" s="1"/>
  <c r="P33" i="4"/>
  <c r="O33" i="4" s="1"/>
  <c r="P25" i="4"/>
  <c r="O25" i="4" s="1"/>
  <c r="B1" i="4" l="1"/>
  <c r="X71" i="1"/>
  <c r="D71" i="1" s="1"/>
  <c r="X56" i="1"/>
  <c r="T56" i="1"/>
  <c r="R56" i="1" s="1"/>
  <c r="T71" i="1"/>
  <c r="R71" i="1" s="1"/>
  <c r="T70" i="1"/>
  <c r="AB86" i="1" l="1"/>
  <c r="AB85" i="1"/>
  <c r="AB80" i="1"/>
  <c r="AB40" i="1"/>
  <c r="AB39" i="1"/>
  <c r="AB34" i="1"/>
  <c r="AB24" i="1"/>
  <c r="AB23" i="1"/>
  <c r="AB18" i="1"/>
  <c r="X87" i="1"/>
  <c r="X41" i="1"/>
  <c r="X25" i="1"/>
  <c r="U14" i="1" l="1"/>
  <c r="U30" i="1" s="1"/>
  <c r="T9" i="1"/>
  <c r="R9" i="1" s="1"/>
  <c r="T7" i="1"/>
  <c r="R7" i="1" s="1"/>
  <c r="AC12" i="1"/>
  <c r="AB12" i="1" s="1"/>
  <c r="N11" i="1" s="1"/>
  <c r="F58" i="1"/>
  <c r="Y12" i="1"/>
  <c r="X12" i="1" s="1"/>
  <c r="J11" i="1" s="1"/>
  <c r="T12" i="1"/>
  <c r="R12" i="1" s="1"/>
  <c r="V20" i="4" l="1"/>
  <c r="U20" i="4" s="1"/>
  <c r="S20" i="4"/>
  <c r="R20" i="4" s="1"/>
  <c r="P20" i="4"/>
  <c r="O20" i="4" s="1"/>
  <c r="V18" i="4"/>
  <c r="U18" i="4" s="1"/>
  <c r="S18" i="4"/>
  <c r="R18" i="4" s="1"/>
  <c r="P18" i="4"/>
  <c r="O18" i="4" s="1"/>
  <c r="Y16" i="4"/>
  <c r="X16" i="4" s="1"/>
  <c r="V16" i="4"/>
  <c r="U16" i="4" s="1"/>
  <c r="S16" i="4"/>
  <c r="R16" i="4" s="1"/>
  <c r="P16" i="4"/>
  <c r="O16" i="4" s="1"/>
  <c r="Y14" i="4"/>
  <c r="X14" i="4" s="1"/>
  <c r="V14" i="4"/>
  <c r="U14" i="4" s="1"/>
  <c r="S14" i="4"/>
  <c r="R14" i="4" s="1"/>
  <c r="P14" i="4"/>
  <c r="O14" i="4" s="1"/>
  <c r="Y12" i="4"/>
  <c r="X12" i="4" s="1"/>
  <c r="V12" i="4"/>
  <c r="U12" i="4" s="1"/>
  <c r="S12" i="4"/>
  <c r="R12" i="4" s="1"/>
  <c r="P12" i="4"/>
  <c r="O12" i="4" s="1"/>
  <c r="Y10" i="4"/>
  <c r="X10" i="4" s="1"/>
  <c r="V10" i="4"/>
  <c r="U10" i="4" s="1"/>
  <c r="S10" i="4"/>
  <c r="R10" i="4" s="1"/>
  <c r="P10" i="4"/>
  <c r="O10" i="4" s="1"/>
  <c r="Y8" i="4"/>
  <c r="X8" i="4" s="1"/>
  <c r="V8" i="4"/>
  <c r="U8" i="4" s="1"/>
  <c r="S8" i="4"/>
  <c r="R8" i="4" s="1"/>
  <c r="P8" i="4"/>
  <c r="O8" i="4" s="1"/>
  <c r="Y6" i="4"/>
  <c r="X6" i="4" s="1"/>
  <c r="V6" i="4"/>
  <c r="U6" i="4" s="1"/>
  <c r="S6" i="4"/>
  <c r="R6" i="4" s="1"/>
  <c r="P6" i="4"/>
  <c r="O6" i="4" s="1"/>
  <c r="J58" i="1" l="1"/>
  <c r="P66" i="1"/>
  <c r="P47" i="1"/>
  <c r="X86" i="1" l="1"/>
  <c r="X85" i="1"/>
  <c r="X40" i="1"/>
  <c r="X39" i="1"/>
  <c r="X24" i="1"/>
  <c r="X23" i="1"/>
  <c r="X62" i="1" l="1"/>
  <c r="R62" i="1" s="1"/>
  <c r="X61" i="1"/>
  <c r="R61" i="1" s="1"/>
  <c r="X60" i="1"/>
  <c r="R60" i="1" s="1"/>
  <c r="X80" i="1"/>
  <c r="X34" i="1"/>
  <c r="X18" i="1"/>
  <c r="U15" i="1"/>
  <c r="U16" i="1"/>
  <c r="U17" i="1"/>
  <c r="U18" i="1"/>
  <c r="U19" i="1"/>
  <c r="U20" i="1"/>
  <c r="U21" i="1"/>
  <c r="U22" i="1"/>
  <c r="U23" i="1"/>
  <c r="T23" i="1" s="1"/>
  <c r="U24" i="1"/>
  <c r="T24" i="1" s="1"/>
  <c r="U25" i="1"/>
  <c r="U29" i="1"/>
  <c r="U31" i="1"/>
  <c r="U32" i="1"/>
  <c r="U33" i="1"/>
  <c r="U34" i="1"/>
  <c r="T34" i="1" s="1"/>
  <c r="U35" i="1"/>
  <c r="U36" i="1"/>
  <c r="U37" i="1"/>
  <c r="U38" i="1"/>
  <c r="U39" i="1"/>
  <c r="T39" i="1" s="1"/>
  <c r="U40" i="1"/>
  <c r="T40" i="1" s="1"/>
  <c r="U41" i="1"/>
  <c r="T41" i="1" s="1"/>
  <c r="U45" i="1"/>
  <c r="U13" i="1"/>
  <c r="U76" i="1"/>
  <c r="E76" i="1" s="1"/>
  <c r="U77" i="1"/>
  <c r="E77" i="1" s="1"/>
  <c r="U78" i="1"/>
  <c r="E78" i="1" s="1"/>
  <c r="U79" i="1"/>
  <c r="E79" i="1" s="1"/>
  <c r="U80" i="1"/>
  <c r="U81" i="1"/>
  <c r="E81" i="1" s="1"/>
  <c r="U82" i="1"/>
  <c r="E82" i="1" s="1"/>
  <c r="U83" i="1"/>
  <c r="E83" i="1" s="1"/>
  <c r="U84" i="1"/>
  <c r="E84" i="1" s="1"/>
  <c r="U85" i="1"/>
  <c r="U86" i="1"/>
  <c r="U87" i="1"/>
  <c r="U75" i="1"/>
  <c r="E75" i="1" s="1"/>
  <c r="U64" i="1"/>
  <c r="E64" i="1" s="1"/>
  <c r="U63" i="1"/>
  <c r="E63" i="1" s="1"/>
  <c r="U61" i="1"/>
  <c r="E61" i="1" s="1"/>
  <c r="U60" i="1"/>
  <c r="E60" i="1" s="1"/>
  <c r="U62" i="1"/>
  <c r="E62" i="1" s="1"/>
  <c r="U59" i="1"/>
  <c r="E80" i="1" l="1"/>
  <c r="T80" i="1"/>
  <c r="E86" i="1"/>
  <c r="T86" i="1"/>
  <c r="E85" i="1"/>
  <c r="T85" i="1"/>
  <c r="E18" i="1"/>
  <c r="T18" i="1"/>
  <c r="E87" i="1"/>
  <c r="T87" i="1"/>
  <c r="E25" i="1"/>
  <c r="T25" i="1"/>
  <c r="T77" i="1"/>
  <c r="T38" i="1"/>
  <c r="E38" i="1"/>
  <c r="T45" i="1"/>
  <c r="E45" i="1"/>
  <c r="T37" i="1"/>
  <c r="E37" i="1"/>
  <c r="T36" i="1"/>
  <c r="E36" i="1"/>
  <c r="E41" i="1"/>
  <c r="T35" i="1"/>
  <c r="E35" i="1"/>
  <c r="E39" i="1"/>
  <c r="E34" i="1"/>
  <c r="T29" i="1"/>
  <c r="E29" i="1"/>
  <c r="T33" i="1"/>
  <c r="E33" i="1"/>
  <c r="T32" i="1"/>
  <c r="E32" i="1"/>
  <c r="T13" i="1"/>
  <c r="E13" i="1"/>
  <c r="T31" i="1"/>
  <c r="E31" i="1"/>
  <c r="T22" i="1"/>
  <c r="E22" i="1"/>
  <c r="T21" i="1"/>
  <c r="E21" i="1"/>
  <c r="T20" i="1"/>
  <c r="E20" i="1"/>
  <c r="T19" i="1"/>
  <c r="E19" i="1"/>
  <c r="E23" i="1"/>
  <c r="T17" i="1"/>
  <c r="E17" i="1"/>
  <c r="E24" i="1"/>
  <c r="T16" i="1"/>
  <c r="E16" i="1"/>
  <c r="T15" i="1"/>
  <c r="E15" i="1"/>
  <c r="T59" i="1"/>
  <c r="E59" i="1"/>
  <c r="E40" i="1"/>
  <c r="E14" i="1"/>
  <c r="T60" i="1"/>
  <c r="T61" i="1"/>
  <c r="T62" i="1"/>
  <c r="T14" i="1"/>
  <c r="T75" i="1"/>
  <c r="T76" i="1"/>
  <c r="T78" i="1"/>
  <c r="T79" i="1"/>
  <c r="T81" i="1"/>
  <c r="T82" i="1"/>
  <c r="T83" i="1"/>
  <c r="T84" i="1"/>
  <c r="T63" i="1"/>
  <c r="T64" i="1"/>
  <c r="U57" i="1"/>
  <c r="E57" i="1" l="1"/>
  <c r="T57" i="1"/>
  <c r="T30" i="1"/>
  <c r="E30" i="1"/>
  <c r="F46" i="1" l="1"/>
  <c r="F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大阪市高速電気軌道株式会社</author>
  </authors>
  <commentList>
    <comment ref="B7" authorId="0" shapeId="0" xr:uid="{212FFD05-D4B1-4038-92A1-64B8AA49B94E}">
      <text>
        <r>
          <rPr>
            <b/>
            <sz val="11"/>
            <color indexed="81"/>
            <rFont val="Meiryo UI"/>
            <family val="3"/>
            <charset val="128"/>
          </rPr>
          <t>[選択不要] 登録区分（一般・調達）</t>
        </r>
        <r>
          <rPr>
            <sz val="11"/>
            <color indexed="81"/>
            <rFont val="Meiryo UI"/>
            <family val="3"/>
            <charset val="128"/>
          </rPr>
          <t xml:space="preserve">
大阪市高速電気軌道株式会社にて入力します（空白不可）</t>
        </r>
      </text>
    </comment>
    <comment ref="D7" authorId="0" shapeId="0" xr:uid="{B8F76542-46B4-46C3-A4C7-0599486F921D}">
      <text>
        <r>
          <rPr>
            <b/>
            <sz val="11"/>
            <color indexed="81"/>
            <rFont val="Meiryo UI"/>
            <family val="3"/>
            <charset val="128"/>
          </rPr>
          <t>[必須] 申請日（西暦）</t>
        </r>
        <r>
          <rPr>
            <sz val="11"/>
            <color indexed="81"/>
            <rFont val="Meiryo UI"/>
            <family val="3"/>
            <charset val="128"/>
          </rPr>
          <t xml:space="preserve">
「Ctrl+;」での入力、または「yyyy/mm/dd」形式で入力してください</t>
        </r>
      </text>
    </comment>
    <comment ref="F7" authorId="0" shapeId="0" xr:uid="{BDFAE348-0AA8-4DC1-9163-2B0406FE4EB2}">
      <text>
        <r>
          <rPr>
            <b/>
            <sz val="11"/>
            <color indexed="81"/>
            <rFont val="Meiryo UI"/>
            <family val="3"/>
            <charset val="128"/>
          </rPr>
          <t>[選択] 申請区分（登録・変更・削除）</t>
        </r>
        <r>
          <rPr>
            <sz val="11"/>
            <color indexed="81"/>
            <rFont val="Meiryo UI"/>
            <family val="3"/>
            <charset val="128"/>
          </rPr>
          <t xml:space="preserve">
申請内容の区分を選択してください（空白不可）</t>
        </r>
      </text>
    </comment>
    <comment ref="J7" authorId="0" shapeId="0" xr:uid="{5DF22A2E-24BE-4D60-8BDF-A77B729CA7AD}">
      <text>
        <r>
          <rPr>
            <b/>
            <sz val="11"/>
            <color indexed="81"/>
            <rFont val="Meiryo UI"/>
            <family val="3"/>
            <charset val="128"/>
          </rPr>
          <t>[任意] 帝国データバンク企業コード</t>
        </r>
        <r>
          <rPr>
            <sz val="11"/>
            <color indexed="81"/>
            <rFont val="Meiryo UI"/>
            <family val="3"/>
            <charset val="128"/>
          </rPr>
          <t xml:space="preserve">
所持している場合に入力してください</t>
        </r>
      </text>
    </comment>
    <comment ref="N7" authorId="0" shapeId="0" xr:uid="{E1FE1C04-C706-40C1-A049-26BFF0D63145}">
      <text>
        <r>
          <rPr>
            <b/>
            <sz val="11"/>
            <color indexed="81"/>
            <rFont val="Meiryo UI"/>
            <family val="3"/>
            <charset val="128"/>
          </rPr>
          <t>[任意] インボイス番号</t>
        </r>
        <r>
          <rPr>
            <sz val="11"/>
            <color indexed="81"/>
            <rFont val="Meiryo UI"/>
            <family val="3"/>
            <charset val="128"/>
          </rPr>
          <t xml:space="preserve">
所持している場合に入力してください</t>
        </r>
      </text>
    </comment>
    <comment ref="O7" authorId="0" shapeId="0" xr:uid="{D789C1D7-5B72-4111-B21B-5BE9E1324251}">
      <text>
        <r>
          <rPr>
            <b/>
            <sz val="11"/>
            <color indexed="81"/>
            <rFont val="Meiryo UI"/>
            <family val="3"/>
            <charset val="128"/>
          </rPr>
          <t>[入力不要] サプライヤコード</t>
        </r>
        <r>
          <rPr>
            <sz val="11"/>
            <color indexed="81"/>
            <rFont val="Meiryo UI"/>
            <family val="3"/>
            <charset val="128"/>
          </rPr>
          <t xml:space="preserve">
大阪市高速電気軌道株式会社にて入力します</t>
        </r>
      </text>
    </comment>
    <comment ref="P7" authorId="0" shapeId="0" xr:uid="{54D9D408-C811-414B-8191-151821352611}">
      <text>
        <r>
          <rPr>
            <b/>
            <sz val="11"/>
            <color indexed="81"/>
            <rFont val="Meiryo UI"/>
            <family val="3"/>
            <charset val="128"/>
          </rPr>
          <t>[入力不要] 電子入札システム登録番号</t>
        </r>
        <r>
          <rPr>
            <sz val="11"/>
            <color indexed="81"/>
            <rFont val="Meiryo UI"/>
            <family val="3"/>
            <charset val="128"/>
          </rPr>
          <t xml:space="preserve">
大阪市高速電気軌道株式会社にて入力します</t>
        </r>
      </text>
    </comment>
    <comment ref="F12" authorId="0" shapeId="0" xr:uid="{02077AF0-4F76-4EA5-B316-B5E2054018F4}">
      <text>
        <r>
          <rPr>
            <b/>
            <sz val="11"/>
            <color indexed="81"/>
            <rFont val="Meiryo UI"/>
            <family val="3"/>
            <charset val="128"/>
          </rPr>
          <t>[選択] 法人・個人の区分</t>
        </r>
        <r>
          <rPr>
            <sz val="11"/>
            <color indexed="81"/>
            <rFont val="Meiryo UI"/>
            <family val="3"/>
            <charset val="128"/>
          </rPr>
          <t xml:space="preserve">
法人または個人かの区分を選択してください（空白不可）</t>
        </r>
      </text>
    </comment>
    <comment ref="J12" authorId="0" shapeId="0" xr:uid="{EE12A1E1-D70E-4FC2-A18D-228315DFB381}">
      <text>
        <r>
          <rPr>
            <b/>
            <sz val="11"/>
            <color indexed="81"/>
            <rFont val="Meiryo UI"/>
            <family val="3"/>
            <charset val="128"/>
          </rPr>
          <t>[必須] 資本金</t>
        </r>
        <r>
          <rPr>
            <sz val="11"/>
            <color indexed="81"/>
            <rFont val="Meiryo UI"/>
            <family val="3"/>
            <charset val="128"/>
          </rPr>
          <t xml:space="preserve">
法人登記している場合は入力してください</t>
        </r>
      </text>
    </comment>
    <comment ref="N12" authorId="0" shapeId="0" xr:uid="{6E4305D2-5F17-4B35-9125-88C46C1BD322}">
      <text>
        <r>
          <rPr>
            <b/>
            <sz val="11"/>
            <color indexed="81"/>
            <rFont val="Meiryo UI"/>
            <family val="3"/>
            <charset val="128"/>
          </rPr>
          <t>[必須] 従業員数</t>
        </r>
        <r>
          <rPr>
            <sz val="11"/>
            <color indexed="81"/>
            <rFont val="Meiryo UI"/>
            <family val="3"/>
            <charset val="128"/>
          </rPr>
          <t xml:space="preserve">
未記入時はブランクで登録されます</t>
        </r>
      </text>
    </comment>
    <comment ref="F13" authorId="0" shapeId="0" xr:uid="{E2ECE923-5C80-4C51-97ED-57E10730ED67}">
      <text>
        <r>
          <rPr>
            <b/>
            <sz val="11"/>
            <color indexed="81"/>
            <rFont val="Meiryo UI"/>
            <family val="3"/>
            <charset val="128"/>
          </rPr>
          <t>[必須] 本社・本店商号または名称（フリガナ）</t>
        </r>
        <r>
          <rPr>
            <sz val="11"/>
            <color indexed="81"/>
            <rFont val="Meiryo UI"/>
            <family val="3"/>
            <charset val="128"/>
          </rPr>
          <t xml:space="preserve">
英数字も全角文字で入力してください</t>
        </r>
      </text>
    </comment>
    <comment ref="F14" authorId="0" shapeId="0" xr:uid="{81B6F72C-BE4B-463A-810C-CF6186C3F6EE}">
      <text>
        <r>
          <rPr>
            <b/>
            <sz val="11"/>
            <color indexed="81"/>
            <rFont val="Meiryo UI"/>
            <family val="3"/>
            <charset val="128"/>
          </rPr>
          <t>[必須] 本社・本店商号または名称（漢字）</t>
        </r>
        <r>
          <rPr>
            <sz val="11"/>
            <color indexed="81"/>
            <rFont val="Meiryo UI"/>
            <family val="3"/>
            <charset val="128"/>
          </rPr>
          <t xml:space="preserve">
英数字も全角文字で入力してください
本社名称＋支社名称併せて39文字以内で入力してください</t>
        </r>
      </text>
    </comment>
    <comment ref="F15" authorId="0" shapeId="0" xr:uid="{CCEA9A9B-56EB-40B4-A80A-60BAD678CB27}">
      <text>
        <r>
          <rPr>
            <b/>
            <sz val="11"/>
            <color indexed="81"/>
            <rFont val="Meiryo UI"/>
            <family val="3"/>
            <charset val="128"/>
          </rPr>
          <t xml:space="preserve">[必須] 代表者役職名
</t>
        </r>
        <r>
          <rPr>
            <sz val="11"/>
            <color indexed="81"/>
            <rFont val="Meiryo UI"/>
            <family val="3"/>
            <charset val="128"/>
          </rPr>
          <t>代表者の役職を入力してください</t>
        </r>
      </text>
    </comment>
    <comment ref="F16" authorId="0" shapeId="0" xr:uid="{855D6B04-D73D-474D-98E2-B2451EB9E7E0}">
      <text>
        <r>
          <rPr>
            <b/>
            <sz val="11"/>
            <color indexed="81"/>
            <rFont val="Meiryo UI"/>
            <family val="3"/>
            <charset val="128"/>
          </rPr>
          <t>[必須] 代表者フリガナ</t>
        </r>
        <r>
          <rPr>
            <sz val="11"/>
            <color indexed="81"/>
            <rFont val="Meiryo UI"/>
            <family val="3"/>
            <charset val="128"/>
          </rPr>
          <t xml:space="preserve">
姓名の間に全角ブランクを入力してください</t>
        </r>
      </text>
    </comment>
    <comment ref="F17" authorId="0" shapeId="0" xr:uid="{83F338CC-ADAD-43D4-8F3F-FE9951FA4A13}">
      <text>
        <r>
          <rPr>
            <b/>
            <sz val="11"/>
            <color indexed="81"/>
            <rFont val="Meiryo UI"/>
            <family val="3"/>
            <charset val="128"/>
          </rPr>
          <t>[必須] 代表者氏名</t>
        </r>
        <r>
          <rPr>
            <sz val="11"/>
            <color indexed="81"/>
            <rFont val="Meiryo UI"/>
            <family val="3"/>
            <charset val="128"/>
          </rPr>
          <t xml:space="preserve">
姓名の間に全角ブランクを入力してください</t>
        </r>
      </text>
    </comment>
    <comment ref="F18" authorId="0" shapeId="0" xr:uid="{D3527B12-603F-491D-B5DA-00AD235FB267}">
      <text>
        <r>
          <rPr>
            <b/>
            <sz val="11"/>
            <color indexed="81"/>
            <rFont val="Meiryo UI"/>
            <family val="3"/>
            <charset val="128"/>
          </rPr>
          <t>[必須] 郵便番号</t>
        </r>
        <r>
          <rPr>
            <sz val="11"/>
            <color indexed="81"/>
            <rFont val="Meiryo UI"/>
            <family val="3"/>
            <charset val="128"/>
          </rPr>
          <t xml:space="preserve">
半角ハイフンを含めた郵便番号形式で入力してください</t>
        </r>
      </text>
    </comment>
    <comment ref="F19" authorId="0" shapeId="0" xr:uid="{B2E7F525-34CB-471D-8C38-579B74912010}">
      <text>
        <r>
          <rPr>
            <b/>
            <sz val="11"/>
            <color indexed="81"/>
            <rFont val="Meiryo UI"/>
            <family val="3"/>
            <charset val="128"/>
          </rPr>
          <t>[必須] 所在地（都道府県）</t>
        </r>
        <r>
          <rPr>
            <sz val="11"/>
            <color indexed="81"/>
            <rFont val="Meiryo UI"/>
            <family val="3"/>
            <charset val="128"/>
          </rPr>
          <t xml:space="preserve">
都道府県を入力してください</t>
        </r>
      </text>
    </comment>
    <comment ref="F20" authorId="0" shapeId="0" xr:uid="{2270AD82-DFAF-4BC7-A26C-2EDF277EB7F1}">
      <text>
        <r>
          <rPr>
            <b/>
            <sz val="11"/>
            <color indexed="81"/>
            <rFont val="Meiryo UI"/>
            <family val="3"/>
            <charset val="128"/>
          </rPr>
          <t>[必須] 所在地（市区町村）</t>
        </r>
        <r>
          <rPr>
            <sz val="11"/>
            <color indexed="81"/>
            <rFont val="Meiryo UI"/>
            <family val="3"/>
            <charset val="128"/>
          </rPr>
          <t xml:space="preserve">
市区町村を入力してください</t>
        </r>
      </text>
    </comment>
    <comment ref="F21" authorId="0" shapeId="0" xr:uid="{9CA49CE5-6964-41F6-B5D7-3DF898FA09F0}">
      <text>
        <r>
          <rPr>
            <b/>
            <sz val="11"/>
            <color indexed="81"/>
            <rFont val="Meiryo UI"/>
            <family val="3"/>
            <charset val="128"/>
          </rPr>
          <t>[必須] 所在地（番地）</t>
        </r>
        <r>
          <rPr>
            <sz val="11"/>
            <color indexed="81"/>
            <rFont val="Meiryo UI"/>
            <family val="3"/>
            <charset val="128"/>
          </rPr>
          <t xml:space="preserve">
番地を入力してください</t>
        </r>
      </text>
    </comment>
    <comment ref="F23" authorId="0" shapeId="0" xr:uid="{08E373E7-7A6E-4432-8CD9-035EF7F9578B}">
      <text>
        <r>
          <rPr>
            <b/>
            <sz val="11"/>
            <color indexed="81"/>
            <rFont val="Meiryo UI"/>
            <family val="3"/>
            <charset val="128"/>
          </rPr>
          <t>[必須] 電話番号</t>
        </r>
        <r>
          <rPr>
            <sz val="11"/>
            <color indexed="81"/>
            <rFont val="Meiryo UI"/>
            <family val="3"/>
            <charset val="128"/>
          </rPr>
          <t xml:space="preserve">
半角ハイフンを2つ含めた形式で入力してください（連絡先は1つのみ）</t>
        </r>
      </text>
    </comment>
    <comment ref="F25" authorId="0" shapeId="0" xr:uid="{CC63F9EF-BE71-4C89-854F-73A01F73B9A4}">
      <text>
        <r>
          <rPr>
            <b/>
            <sz val="11"/>
            <color indexed="81"/>
            <rFont val="Meiryo UI"/>
            <family val="3"/>
            <charset val="128"/>
          </rPr>
          <t>メールアドレス</t>
        </r>
        <r>
          <rPr>
            <sz val="11"/>
            <color indexed="81"/>
            <rFont val="Meiryo UI"/>
            <family val="3"/>
            <charset val="128"/>
          </rPr>
          <t xml:space="preserve">
正しいメールアドレス形式で入力してください（連絡先は1つのみ）</t>
        </r>
      </text>
    </comment>
    <comment ref="F30" authorId="0" shapeId="0" xr:uid="{62033039-0339-4C3F-8ABD-F7FDC9134B17}">
      <text>
        <r>
          <rPr>
            <b/>
            <sz val="11"/>
            <color indexed="81"/>
            <rFont val="Meiryo UI"/>
            <family val="3"/>
            <charset val="128"/>
          </rPr>
          <t>支社・支店・営業所名称</t>
        </r>
        <r>
          <rPr>
            <sz val="11"/>
            <color indexed="81"/>
            <rFont val="Meiryo UI"/>
            <family val="3"/>
            <charset val="128"/>
          </rPr>
          <t xml:space="preserve">
本社の商号および名称は不要です（同じ本社商号・名称文字列は統合されます）
また「本社名称　支店名称」で結合されますので、トータル39文字以内で入力してください</t>
        </r>
      </text>
    </comment>
    <comment ref="F45" authorId="0" shapeId="0" xr:uid="{AAB7339E-D5CA-442E-8D78-4D8F0EB0315F}">
      <text>
        <r>
          <rPr>
            <b/>
            <sz val="11"/>
            <color indexed="81"/>
            <rFont val="Meiryo UI"/>
            <family val="3"/>
            <charset val="128"/>
          </rPr>
          <t>振込依頼人名</t>
        </r>
        <r>
          <rPr>
            <sz val="11"/>
            <color indexed="81"/>
            <rFont val="Meiryo UI"/>
            <family val="3"/>
            <charset val="128"/>
          </rPr>
          <t xml:space="preserve">
半角カナ英数字でそのまま入力して、下段の判定でご確認ください
（判定で「✖」印があると、登録できません）</t>
        </r>
      </text>
    </comment>
    <comment ref="F57" authorId="0" shapeId="0" xr:uid="{94069C90-F7BC-417E-BF1C-42FB4A14DC81}">
      <text>
        <r>
          <rPr>
            <b/>
            <sz val="11"/>
            <color indexed="81"/>
            <rFont val="Meiryo UI"/>
            <family val="3"/>
            <charset val="128"/>
          </rPr>
          <t>[必須] 支払通知メールの送信先アドレス</t>
        </r>
        <r>
          <rPr>
            <sz val="11"/>
            <color indexed="81"/>
            <rFont val="Meiryo UI"/>
            <family val="3"/>
            <charset val="128"/>
          </rPr>
          <t xml:space="preserve">
入力されたメールアドレスに当社からの支払通知メールが送信されます
　（メールアドレスに不備があると正常に送信されない場合があります）
送信先アドレスを記入、または状況に応じて下記を選択してください
不要：送信不要
削除：従来のアドレスを削除</t>
        </r>
      </text>
    </comment>
    <comment ref="F60" authorId="0" shapeId="0" xr:uid="{4978B4C0-535A-460D-B67B-368E8DC9410D}">
      <text>
        <r>
          <rPr>
            <b/>
            <sz val="11"/>
            <color indexed="81"/>
            <rFont val="Meiryo UI"/>
            <family val="3"/>
            <charset val="128"/>
          </rPr>
          <t>金融機関名</t>
        </r>
        <r>
          <rPr>
            <sz val="11"/>
            <color indexed="81"/>
            <rFont val="Meiryo UI"/>
            <family val="3"/>
            <charset val="128"/>
          </rPr>
          <t xml:space="preserve">
「銀行」、「信用金庫」などの記入は不要です</t>
        </r>
      </text>
    </comment>
    <comment ref="F61" authorId="0" shapeId="0" xr:uid="{BD05E2A7-EC45-45F6-8C00-054C4EBFB46F}">
      <text>
        <r>
          <rPr>
            <b/>
            <sz val="11"/>
            <color indexed="81"/>
            <rFont val="Meiryo UI"/>
            <family val="3"/>
            <charset val="128"/>
          </rPr>
          <t>金融機関支店名</t>
        </r>
        <r>
          <rPr>
            <sz val="11"/>
            <color indexed="81"/>
            <rFont val="Meiryo UI"/>
            <family val="3"/>
            <charset val="128"/>
          </rPr>
          <t xml:space="preserve">
「支店」、「出張所」などの記入は不要です</t>
        </r>
      </text>
    </comment>
    <comment ref="F64" authorId="0" shapeId="0" xr:uid="{28648F7B-84BB-45E1-A79F-EB73D773B7E9}">
      <text>
        <r>
          <rPr>
            <b/>
            <sz val="11"/>
            <color indexed="10"/>
            <rFont val="Meiryo UI"/>
            <family val="3"/>
            <charset val="128"/>
          </rPr>
          <t>[重要] 口座名義（フリガナ）</t>
        </r>
        <r>
          <rPr>
            <sz val="11"/>
            <color indexed="10"/>
            <rFont val="Meiryo UI"/>
            <family val="3"/>
            <charset val="128"/>
          </rPr>
          <t xml:space="preserve">
そのまま登録されている名義を入力して、下段の判定でご確認ください
（判定で「✖」印があると、登録できません）
（記入に不備があると、支払不能の可能性がありますのでご注意ください）</t>
        </r>
      </text>
    </comment>
    <comment ref="F87" authorId="0" shapeId="0" xr:uid="{B541E9D6-5C59-4823-9FA3-CB334E99E0FB}">
      <text>
        <r>
          <rPr>
            <b/>
            <sz val="11"/>
            <color indexed="81"/>
            <rFont val="Meiryo UI"/>
            <family val="3"/>
            <charset val="128"/>
          </rPr>
          <t>メールアドレス</t>
        </r>
        <r>
          <rPr>
            <sz val="11"/>
            <color indexed="81"/>
            <rFont val="Meiryo UI"/>
            <family val="3"/>
            <charset val="128"/>
          </rPr>
          <t xml:space="preserve">
調達契約の場合、入力必須です
正しいメールアドレス形式で入力してください（連絡先は1つのみ）</t>
        </r>
      </text>
    </comment>
  </commentList>
</comments>
</file>

<file path=xl/sharedStrings.xml><?xml version="1.0" encoding="utf-8"?>
<sst xmlns="http://schemas.openxmlformats.org/spreadsheetml/2006/main" count="1299" uniqueCount="783">
  <si>
    <t>取引情報登録シート（取引登録申請シート）</t>
  </si>
  <si>
    <t>申請情報</t>
    <rPh sb="0" eb="2">
      <t>シンセイ</t>
    </rPh>
    <rPh sb="2" eb="4">
      <t>ジョウホウ</t>
    </rPh>
    <phoneticPr fontId="1"/>
  </si>
  <si>
    <t>サプライヤコード（10）</t>
    <phoneticPr fontId="1"/>
  </si>
  <si>
    <t>電子入札システム登録番号（8）</t>
    <rPh sb="0" eb="2">
      <t>デンシ</t>
    </rPh>
    <rPh sb="2" eb="4">
      <t>ニュウサツ</t>
    </rPh>
    <rPh sb="8" eb="10">
      <t>トウロク</t>
    </rPh>
    <rPh sb="10" eb="12">
      <t>バンゴウ</t>
    </rPh>
    <phoneticPr fontId="1"/>
  </si>
  <si>
    <t>■ 調達・購買登録</t>
  </si>
  <si>
    <t>本社・本店情報</t>
    <rPh sb="0" eb="2">
      <t>ホンシャ</t>
    </rPh>
    <rPh sb="3" eb="5">
      <t>ホンテン</t>
    </rPh>
    <rPh sb="5" eb="7">
      <t>ジョウホウ</t>
    </rPh>
    <phoneticPr fontId="1"/>
  </si>
  <si>
    <t>No</t>
    <phoneticPr fontId="1"/>
  </si>
  <si>
    <t>項目</t>
    <rPh sb="0" eb="2">
      <t>コウモク</t>
    </rPh>
    <phoneticPr fontId="1"/>
  </si>
  <si>
    <t>項目内容</t>
    <rPh sb="0" eb="2">
      <t>コウモク</t>
    </rPh>
    <rPh sb="2" eb="4">
      <t>ナイヨウ</t>
    </rPh>
    <phoneticPr fontId="1"/>
  </si>
  <si>
    <t>記入欄</t>
    <rPh sb="0" eb="2">
      <t>キニュウ</t>
    </rPh>
    <rPh sb="2" eb="3">
      <t>ラン</t>
    </rPh>
    <phoneticPr fontId="1"/>
  </si>
  <si>
    <t>備考</t>
    <rPh sb="0" eb="2">
      <t>ビコウ</t>
    </rPh>
    <phoneticPr fontId="1"/>
  </si>
  <si>
    <t>商号 または 名称（フリガナ）</t>
    <rPh sb="0" eb="2">
      <t>ショウゴウ</t>
    </rPh>
    <rPh sb="7" eb="9">
      <t>メイショウ</t>
    </rPh>
    <phoneticPr fontId="1"/>
  </si>
  <si>
    <t>商号 または 名称（漢字）</t>
    <rPh sb="0" eb="2">
      <t>ショウゴウ</t>
    </rPh>
    <rPh sb="7" eb="9">
      <t>メイショウ</t>
    </rPh>
    <rPh sb="10" eb="12">
      <t>カンジ</t>
    </rPh>
    <phoneticPr fontId="1"/>
  </si>
  <si>
    <t>代表者（役職名）</t>
    <rPh sb="0" eb="3">
      <t>ダイヒョウシャ</t>
    </rPh>
    <rPh sb="4" eb="7">
      <t>ヤクショクメイ</t>
    </rPh>
    <phoneticPr fontId="1"/>
  </si>
  <si>
    <t>連絡先（メールアドレス）</t>
    <rPh sb="0" eb="3">
      <t>レンラクサキ</t>
    </rPh>
    <phoneticPr fontId="1"/>
  </si>
  <si>
    <t>丁目、番地、号は省略し、「－」（ハイフン）で入力してください</t>
    <rPh sb="0" eb="1">
      <t>チョウ</t>
    </rPh>
    <rPh sb="1" eb="2">
      <t>メ</t>
    </rPh>
    <rPh sb="3" eb="5">
      <t>バンチ</t>
    </rPh>
    <rPh sb="6" eb="7">
      <t>ゴウ</t>
    </rPh>
    <rPh sb="8" eb="10">
      <t>ショウリャク</t>
    </rPh>
    <rPh sb="22" eb="24">
      <t>ニュウリョク</t>
    </rPh>
    <phoneticPr fontId="1"/>
  </si>
  <si>
    <t>マンション・ビル名等があれば必ず入力してください</t>
    <rPh sb="8" eb="9">
      <t>メイ</t>
    </rPh>
    <rPh sb="9" eb="10">
      <t>ナド</t>
    </rPh>
    <rPh sb="14" eb="15">
      <t>カナラ</t>
    </rPh>
    <rPh sb="16" eb="18">
      <t>ニュウリョク</t>
    </rPh>
    <phoneticPr fontId="1"/>
  </si>
  <si>
    <t>携帯電話のメールアドレスは指定不可</t>
    <rPh sb="0" eb="2">
      <t>ケイタイ</t>
    </rPh>
    <rPh sb="2" eb="4">
      <t>デンワ</t>
    </rPh>
    <rPh sb="13" eb="15">
      <t>シテイ</t>
    </rPh>
    <rPh sb="15" eb="17">
      <t>フカ</t>
    </rPh>
    <phoneticPr fontId="1"/>
  </si>
  <si>
    <t>所在地（郵便番号）</t>
    <phoneticPr fontId="1"/>
  </si>
  <si>
    <t>所在地（都道府県）</t>
    <phoneticPr fontId="1"/>
  </si>
  <si>
    <t>所在地（市区町村）</t>
    <phoneticPr fontId="1"/>
  </si>
  <si>
    <t>所在地（番地）</t>
    <phoneticPr fontId="1"/>
  </si>
  <si>
    <t>所在地（マンション・ビル名）</t>
    <phoneticPr fontId="1"/>
  </si>
  <si>
    <t>支社・支店・営業所情報</t>
    <rPh sb="0" eb="2">
      <t>シシャ</t>
    </rPh>
    <rPh sb="3" eb="5">
      <t>シテン</t>
    </rPh>
    <rPh sb="6" eb="9">
      <t>エイギョウショ</t>
    </rPh>
    <rPh sb="9" eb="11">
      <t>ジョウホウ</t>
    </rPh>
    <phoneticPr fontId="1"/>
  </si>
  <si>
    <t>申請者情報</t>
    <rPh sb="0" eb="3">
      <t>シンセイシャ</t>
    </rPh>
    <rPh sb="3" eb="5">
      <t>ジョウホウ</t>
    </rPh>
    <phoneticPr fontId="1"/>
  </si>
  <si>
    <t>名称（フリガナ）</t>
    <rPh sb="0" eb="2">
      <t>メイショウ</t>
    </rPh>
    <phoneticPr fontId="1"/>
  </si>
  <si>
    <t>名称（漢字）</t>
    <rPh sb="0" eb="2">
      <t>メイショウ</t>
    </rPh>
    <rPh sb="3" eb="5">
      <t>カンジ</t>
    </rPh>
    <phoneticPr fontId="1"/>
  </si>
  <si>
    <t>部署（フリガナ）</t>
    <phoneticPr fontId="1"/>
  </si>
  <si>
    <t>部署（漢字）</t>
    <rPh sb="3" eb="5">
      <t>カンジ</t>
    </rPh>
    <phoneticPr fontId="1"/>
  </si>
  <si>
    <t>申請者（役職名）</t>
    <rPh sb="4" eb="7">
      <t>ヤクショクメイ</t>
    </rPh>
    <phoneticPr fontId="1"/>
  </si>
  <si>
    <t>申請者（フリガナ）</t>
    <phoneticPr fontId="1"/>
  </si>
  <si>
    <t>申請者（氏名）</t>
    <rPh sb="4" eb="6">
      <t>シメイ</t>
    </rPh>
    <phoneticPr fontId="1"/>
  </si>
  <si>
    <t>※ 使用できる文字や略字に注意して、預金通帳などの記載通りに記入してください（詳しくは「全銀協フォーマット」をご参照ください）</t>
    <rPh sb="2" eb="4">
      <t>シヨウ</t>
    </rPh>
    <rPh sb="7" eb="9">
      <t>モジ</t>
    </rPh>
    <rPh sb="10" eb="12">
      <t>リャクジ</t>
    </rPh>
    <rPh sb="13" eb="15">
      <t>チュウイ</t>
    </rPh>
    <rPh sb="18" eb="20">
      <t>ヨキン</t>
    </rPh>
    <rPh sb="20" eb="22">
      <t>ツウチョウ</t>
    </rPh>
    <rPh sb="25" eb="27">
      <t>キサイ</t>
    </rPh>
    <rPh sb="27" eb="28">
      <t>ドオ</t>
    </rPh>
    <rPh sb="30" eb="32">
      <t>キニュウ</t>
    </rPh>
    <rPh sb="39" eb="40">
      <t>クワ</t>
    </rPh>
    <rPh sb="44" eb="47">
      <t>ゼンギンキョウ</t>
    </rPh>
    <rPh sb="56" eb="58">
      <t>サンショウ</t>
    </rPh>
    <phoneticPr fontId="1"/>
  </si>
  <si>
    <t>債権情報</t>
    <rPh sb="0" eb="2">
      <t>サイケン</t>
    </rPh>
    <rPh sb="2" eb="4">
      <t>ジョウホウ</t>
    </rPh>
    <phoneticPr fontId="1"/>
  </si>
  <si>
    <t>支払通知先（メールアドレス）</t>
    <rPh sb="0" eb="2">
      <t>シハライ</t>
    </rPh>
    <rPh sb="2" eb="4">
      <t>ツウチ</t>
    </rPh>
    <rPh sb="4" eb="5">
      <t>サキ</t>
    </rPh>
    <phoneticPr fontId="1"/>
  </si>
  <si>
    <t>振込依頼人名（フリガナ）</t>
  </si>
  <si>
    <t>支払方法</t>
    <rPh sb="0" eb="2">
      <t>シハライ</t>
    </rPh>
    <rPh sb="2" eb="4">
      <t>ホウホウ</t>
    </rPh>
    <phoneticPr fontId="1"/>
  </si>
  <si>
    <t>大阪市高速電気軌道株式会社管理項目（入力不要）</t>
    <rPh sb="0" eb="3">
      <t>オオサカシ</t>
    </rPh>
    <rPh sb="3" eb="5">
      <t>コウソク</t>
    </rPh>
    <rPh sb="5" eb="7">
      <t>デンキ</t>
    </rPh>
    <rPh sb="7" eb="9">
      <t>キドウ</t>
    </rPh>
    <rPh sb="9" eb="11">
      <t>カブシキ</t>
    </rPh>
    <rPh sb="11" eb="13">
      <t>カイシャ</t>
    </rPh>
    <rPh sb="13" eb="15">
      <t>カンリ</t>
    </rPh>
    <rPh sb="15" eb="17">
      <t>コウモク</t>
    </rPh>
    <rPh sb="18" eb="20">
      <t>ニュウリョク</t>
    </rPh>
    <rPh sb="20" eb="22">
      <t>フヨウ</t>
    </rPh>
    <phoneticPr fontId="1"/>
  </si>
  <si>
    <t>金融機関名</t>
    <rPh sb="0" eb="2">
      <t>キンユウ</t>
    </rPh>
    <rPh sb="2" eb="4">
      <t>キカン</t>
    </rPh>
    <rPh sb="4" eb="5">
      <t>メイ</t>
    </rPh>
    <phoneticPr fontId="1"/>
  </si>
  <si>
    <t>金融機関支店名</t>
    <rPh sb="0" eb="2">
      <t>キンユウ</t>
    </rPh>
    <rPh sb="2" eb="4">
      <t>キカン</t>
    </rPh>
    <rPh sb="4" eb="7">
      <t>シテンメイ</t>
    </rPh>
    <phoneticPr fontId="1"/>
  </si>
  <si>
    <t>■ 銀行</t>
  </si>
  <si>
    <t>■ 本店</t>
  </si>
  <si>
    <t>口座番号</t>
    <rPh sb="0" eb="2">
      <t>コウザ</t>
    </rPh>
    <rPh sb="2" eb="4">
      <t>バンゴウ</t>
    </rPh>
    <phoneticPr fontId="1"/>
  </si>
  <si>
    <t>口座名義（漢字）</t>
    <rPh sb="0" eb="2">
      <t>コウザ</t>
    </rPh>
    <rPh sb="2" eb="4">
      <t>メイギ</t>
    </rPh>
    <rPh sb="5" eb="7">
      <t>カンジ</t>
    </rPh>
    <phoneticPr fontId="1"/>
  </si>
  <si>
    <t>■ 01：普通預金</t>
  </si>
  <si>
    <t>債務情報</t>
    <rPh sb="0" eb="2">
      <t>サイム</t>
    </rPh>
    <rPh sb="2" eb="4">
      <t>ジョウホウ</t>
    </rPh>
    <phoneticPr fontId="1"/>
  </si>
  <si>
    <t>振込依頼人名（判定）</t>
    <phoneticPr fontId="1"/>
  </si>
  <si>
    <t>振込依頼人名（記入例）</t>
    <rPh sb="7" eb="9">
      <t>キニュウ</t>
    </rPh>
    <rPh sb="9" eb="10">
      <t>レイ</t>
    </rPh>
    <phoneticPr fontId="1"/>
  </si>
  <si>
    <t>「株式会社大阪交通」</t>
    <phoneticPr fontId="1"/>
  </si>
  <si>
    <t>「大阪交通株式会社」</t>
    <phoneticPr fontId="1"/>
  </si>
  <si>
    <t>ｶ)ｵｵｻｶｺｳﾂｳ</t>
    <phoneticPr fontId="1"/>
  </si>
  <si>
    <t>ｵｵｻｶｺｳﾂｳ(ｶ</t>
    <phoneticPr fontId="1"/>
  </si>
  <si>
    <t>ﾆﾂﾎﾟﾝ ｻｰﾋﾞｽ</t>
    <phoneticPr fontId="1"/>
  </si>
  <si>
    <t>濁点、半濁点、長音、促音、半角ブランクの例</t>
    <rPh sb="13" eb="15">
      <t>ハンカク</t>
    </rPh>
    <phoneticPr fontId="1"/>
  </si>
  <si>
    <t>「日本 サービス」</t>
    <rPh sb="1" eb="3">
      <t>ニッポン</t>
    </rPh>
    <phoneticPr fontId="1"/>
  </si>
  <si>
    <t>前株</t>
    <rPh sb="0" eb="1">
      <t>マエ</t>
    </rPh>
    <rPh sb="1" eb="2">
      <t>カブ</t>
    </rPh>
    <phoneticPr fontId="1"/>
  </si>
  <si>
    <t>後株</t>
    <rPh sb="0" eb="1">
      <t>ウシ</t>
    </rPh>
    <rPh sb="1" eb="2">
      <t>カブ</t>
    </rPh>
    <phoneticPr fontId="1"/>
  </si>
  <si>
    <t>中株</t>
    <rPh sb="0" eb="1">
      <t>ナカ</t>
    </rPh>
    <rPh sb="1" eb="2">
      <t>カブ</t>
    </rPh>
    <phoneticPr fontId="1"/>
  </si>
  <si>
    <t>「大阪交通株式会社大阪支店」</t>
    <phoneticPr fontId="1"/>
  </si>
  <si>
    <t>ｵｵｻｶｺｳﾂｳ(ｶ)ｵｵｻｶｼﾃﾝ</t>
    <phoneticPr fontId="1"/>
  </si>
  <si>
    <t>「✖」部分の文字は使用できません</t>
    <phoneticPr fontId="1"/>
  </si>
  <si>
    <t>月末締め翌月末払い</t>
    <phoneticPr fontId="1"/>
  </si>
  <si>
    <t>本店の場合、金融機関支店名は不要です</t>
    <rPh sb="0" eb="2">
      <t>ホンテン</t>
    </rPh>
    <rPh sb="3" eb="5">
      <t>バアイ</t>
    </rPh>
    <rPh sb="6" eb="8">
      <t>キンユウ</t>
    </rPh>
    <rPh sb="8" eb="10">
      <t>キカン</t>
    </rPh>
    <rPh sb="10" eb="13">
      <t>シテンメイ</t>
    </rPh>
    <rPh sb="14" eb="16">
      <t>フヨウ</t>
    </rPh>
    <phoneticPr fontId="1"/>
  </si>
  <si>
    <t>口座名義（フリガナ）</t>
  </si>
  <si>
    <t>口座名義（判定）</t>
  </si>
  <si>
    <t>口座名義（記入例）</t>
    <rPh sb="5" eb="7">
      <t>キニュウ</t>
    </rPh>
    <rPh sb="7" eb="8">
      <t>レイ</t>
    </rPh>
    <phoneticPr fontId="1"/>
  </si>
  <si>
    <t>□</t>
  </si>
  <si>
    <t>事務用品･機器</t>
  </si>
  <si>
    <t>用紙</t>
  </si>
  <si>
    <t>封筒</t>
  </si>
  <si>
    <t>印章品</t>
  </si>
  <si>
    <t>活平版</t>
  </si>
  <si>
    <t>軽印刷</t>
  </si>
  <si>
    <t>フォーム印刷</t>
  </si>
  <si>
    <t>特殊印刷</t>
  </si>
  <si>
    <t>製本</t>
  </si>
  <si>
    <t>青写真</t>
  </si>
  <si>
    <t>家具</t>
  </si>
  <si>
    <t>室内装飾</t>
  </si>
  <si>
    <t>舞台装置</t>
  </si>
  <si>
    <t>服類</t>
  </si>
  <si>
    <t>寝具</t>
  </si>
  <si>
    <t>テント</t>
  </si>
  <si>
    <t>タオル</t>
  </si>
  <si>
    <t>産業用機器</t>
  </si>
  <si>
    <t>建設用機器</t>
  </si>
  <si>
    <t>農業用機器</t>
  </si>
  <si>
    <t>家庭用電気機器</t>
  </si>
  <si>
    <t>通信用機器</t>
  </si>
  <si>
    <t>視聴覚機器</t>
  </si>
  <si>
    <t>OA機器･用品</t>
  </si>
  <si>
    <t>医療用機器</t>
  </si>
  <si>
    <t>理化学機器</t>
  </si>
  <si>
    <t>医薬品</t>
  </si>
  <si>
    <t>工業薬品</t>
  </si>
  <si>
    <t>業務用厨房機器</t>
  </si>
  <si>
    <t>写真</t>
  </si>
  <si>
    <t>石油類</t>
  </si>
  <si>
    <t>高圧ガス</t>
  </si>
  <si>
    <t>自動車販売</t>
  </si>
  <si>
    <t>自動車用品</t>
  </si>
  <si>
    <t>自動車修理</t>
  </si>
  <si>
    <t>自転車･雑車</t>
  </si>
  <si>
    <t>船舶･航空機･鉄道</t>
  </si>
  <si>
    <t>木材</t>
  </si>
  <si>
    <t>石類</t>
  </si>
  <si>
    <t>金属類</t>
  </si>
  <si>
    <t>造園材料</t>
  </si>
  <si>
    <t>簡易建物</t>
  </si>
  <si>
    <t>その他材料</t>
  </si>
  <si>
    <t>学校教材具</t>
  </si>
  <si>
    <t>黒板</t>
  </si>
  <si>
    <t>運動具</t>
  </si>
  <si>
    <t>楽器</t>
  </si>
  <si>
    <t>模型</t>
  </si>
  <si>
    <t>図書</t>
  </si>
  <si>
    <t>道路標識</t>
  </si>
  <si>
    <t>看板</t>
  </si>
  <si>
    <t>銘鈑</t>
  </si>
  <si>
    <t>旗類</t>
  </si>
  <si>
    <t>日用品類</t>
  </si>
  <si>
    <t>贈答用品</t>
  </si>
  <si>
    <t>百貨店･商社</t>
  </si>
  <si>
    <t>消防･防災用品</t>
  </si>
  <si>
    <t>食糧品</t>
  </si>
  <si>
    <t>福祉用品･機器</t>
  </si>
  <si>
    <t>古物商､金属くず業､ 再生資源集荷業</t>
  </si>
  <si>
    <t>A0102</t>
  </si>
  <si>
    <t>A0103</t>
  </si>
  <si>
    <t>A0104</t>
  </si>
  <si>
    <t>A0105</t>
  </si>
  <si>
    <t>A0106</t>
  </si>
  <si>
    <t>A0107</t>
  </si>
  <si>
    <t>A0108</t>
  </si>
  <si>
    <t>A0109</t>
  </si>
  <si>
    <t>A0110</t>
  </si>
  <si>
    <t>A0111</t>
  </si>
  <si>
    <t>A0112</t>
  </si>
  <si>
    <t>A0114</t>
  </si>
  <si>
    <t>A0115</t>
  </si>
  <si>
    <t>A0116</t>
  </si>
  <si>
    <t>A0117</t>
  </si>
  <si>
    <t>A0118</t>
  </si>
  <si>
    <t>A0119</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</si>
  <si>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</si>
  <si>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</si>
  <si>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</si>
  <si>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</si>
  <si>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</si>
  <si>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</si>
  <si>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</si>
  <si>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</si>
  <si>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</si>
  <si>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</si>
  <si>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</si>
  <si>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</si>
  <si>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</si>
  <si>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</si>
  <si>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</si>
  <si>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</si>
  <si>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</si>
  <si>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</si>
  <si>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</si>
  <si>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</si>
  <si>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</si>
  <si>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</si>
  <si>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</si>
  <si>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</si>
  <si>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</si>
  <si>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</si>
  <si>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</si>
  <si>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</si>
  <si>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</si>
  <si>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</si>
  <si>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</si>
  <si>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</si>
  <si>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</si>
  <si>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</si>
  <si>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</si>
  <si>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</si>
  <si>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</si>
  <si>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</si>
  <si>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</si>
  <si>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</si>
  <si>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</si>
  <si>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</si>
  <si>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選択</t>
    <rPh sb="0" eb="2">
      <t>センタク</t>
    </rPh>
    <phoneticPr fontId="1"/>
  </si>
  <si>
    <t>B0101</t>
  </si>
  <si>
    <t>B0102</t>
  </si>
  <si>
    <t>B0103</t>
  </si>
  <si>
    <t>B0104</t>
  </si>
  <si>
    <t>B0105</t>
  </si>
  <si>
    <t>B0106</t>
  </si>
  <si>
    <t>B0107</t>
  </si>
  <si>
    <t>B0108</t>
  </si>
  <si>
    <t>B0109</t>
  </si>
  <si>
    <t>B0110</t>
  </si>
  <si>
    <t>B0111</t>
  </si>
  <si>
    <t>B0112</t>
  </si>
  <si>
    <t>B0113</t>
  </si>
  <si>
    <t>B0114</t>
  </si>
  <si>
    <t>B0115</t>
  </si>
  <si>
    <t>B0116</t>
  </si>
  <si>
    <t>B0117</t>
  </si>
  <si>
    <t>B0118</t>
  </si>
  <si>
    <t>B0119</t>
  </si>
  <si>
    <t>B0120</t>
  </si>
  <si>
    <t>B0121</t>
  </si>
  <si>
    <t>B0122</t>
  </si>
  <si>
    <t>B0123</t>
  </si>
  <si>
    <t>B0124</t>
  </si>
  <si>
    <t>B0125</t>
  </si>
  <si>
    <t>B0126</t>
  </si>
  <si>
    <t>B0127</t>
  </si>
  <si>
    <t>B0128</t>
  </si>
  <si>
    <t>B0129</t>
  </si>
  <si>
    <t>B0130</t>
  </si>
  <si>
    <t>B0131</t>
  </si>
  <si>
    <t>B0132</t>
  </si>
  <si>
    <t>B0133</t>
  </si>
  <si>
    <t>B0134</t>
  </si>
  <si>
    <t>B0135</t>
  </si>
  <si>
    <t>B0136</t>
  </si>
  <si>
    <t>B0137</t>
  </si>
  <si>
    <t>B0138</t>
  </si>
  <si>
    <t>B0139</t>
  </si>
  <si>
    <t>B0140</t>
  </si>
  <si>
    <t>B0141</t>
  </si>
  <si>
    <t>B0142</t>
  </si>
  <si>
    <t>B0143</t>
  </si>
  <si>
    <t>B0144</t>
  </si>
  <si>
    <t>B0145</t>
  </si>
  <si>
    <t>B0146</t>
  </si>
  <si>
    <t>B0147</t>
  </si>
  <si>
    <t>B0148</t>
  </si>
  <si>
    <t>B0149</t>
  </si>
  <si>
    <t>B0150</t>
  </si>
  <si>
    <t>B0151</t>
  </si>
  <si>
    <t>B0152</t>
  </si>
  <si>
    <t>B0153</t>
  </si>
  <si>
    <t>B0154</t>
  </si>
  <si>
    <t>B0155</t>
  </si>
  <si>
    <t>B0156</t>
  </si>
  <si>
    <t>B0157</t>
  </si>
  <si>
    <t>B0158</t>
  </si>
  <si>
    <t>B0159</t>
  </si>
  <si>
    <t>B0160</t>
  </si>
  <si>
    <t>B0161</t>
  </si>
  <si>
    <t>B0162</t>
  </si>
  <si>
    <t>B0201</t>
  </si>
  <si>
    <t>庁舎清掃</t>
  </si>
  <si>
    <t>病院清掃</t>
  </si>
  <si>
    <t>室内環境測定</t>
  </si>
  <si>
    <t>その他清掃</t>
  </si>
  <si>
    <t>電気設備</t>
  </si>
  <si>
    <t>自家用電気工作物保安管理</t>
  </si>
  <si>
    <t>冷凍設備</t>
  </si>
  <si>
    <t>空調・冷暖房・換気設備</t>
  </si>
  <si>
    <t>エレベータ設備</t>
  </si>
  <si>
    <t>エスカレータ設備</t>
  </si>
  <si>
    <t>道路トンネル附帯設備</t>
  </si>
  <si>
    <t>屋外照明灯設備（街灯設備含む）</t>
  </si>
  <si>
    <t>信号設備</t>
  </si>
  <si>
    <t>燻蒸設備点検</t>
  </si>
  <si>
    <t>定温設備点検</t>
  </si>
  <si>
    <t>港湾標識灯点検</t>
  </si>
  <si>
    <t>その他設備</t>
  </si>
  <si>
    <t>電話交換機</t>
  </si>
  <si>
    <t>その他通信設備</t>
  </si>
  <si>
    <t>火災報知機・消火設備・避難用設備等</t>
  </si>
  <si>
    <t>屋外タンク貯蔵所等</t>
  </si>
  <si>
    <t>大気測定機器</t>
  </si>
  <si>
    <t>水質測定機器</t>
  </si>
  <si>
    <t>その他環境関係測定機器</t>
  </si>
  <si>
    <t>浄化槽清掃</t>
  </si>
  <si>
    <t>浄化槽点検</t>
  </si>
  <si>
    <t>汚水処理施設保守点検</t>
  </si>
  <si>
    <t>貯水槽清掃・点検</t>
  </si>
  <si>
    <t>ボイラー清掃</t>
  </si>
  <si>
    <t>舗装道機械清掃</t>
  </si>
  <si>
    <t>雨水排水施設機械清掃</t>
  </si>
  <si>
    <t>土木施設維持管理業務</t>
  </si>
  <si>
    <t>海面・水面清掃</t>
  </si>
  <si>
    <t>公園</t>
  </si>
  <si>
    <t>便所</t>
  </si>
  <si>
    <t>下水管・雨水管調査</t>
  </si>
  <si>
    <t>浄水場内特殊施設</t>
  </si>
  <si>
    <t>水道管路施設</t>
  </si>
  <si>
    <t>その他上工水道施設</t>
  </si>
  <si>
    <t>除草・草刈</t>
  </si>
  <si>
    <t>草地管理</t>
  </si>
  <si>
    <t>樹木管理</t>
  </si>
  <si>
    <t>草花管理</t>
  </si>
  <si>
    <t>チップ堆肥化</t>
  </si>
  <si>
    <t>建物（ねずみ・衛生害虫等駆除）</t>
  </si>
  <si>
    <t>樹木</t>
  </si>
  <si>
    <t>鳥害虫害等駆除</t>
  </si>
  <si>
    <t>一般廃棄物（収集・運搬）</t>
  </si>
  <si>
    <t>一般廃棄物（処分）</t>
  </si>
  <si>
    <t>産業廃棄物（収集・運搬）</t>
  </si>
  <si>
    <t>産業廃棄物（処分）</t>
  </si>
  <si>
    <t>特別管理産業廃棄物（収集・運搬）</t>
  </si>
  <si>
    <t>特別管理産業廃棄物（処分）</t>
  </si>
  <si>
    <t>その他廃棄物処理</t>
  </si>
  <si>
    <t>施設警備</t>
  </si>
  <si>
    <t>機械警備</t>
  </si>
  <si>
    <t>その他警備</t>
  </si>
  <si>
    <t>受付（庁舎・施設）</t>
  </si>
  <si>
    <t>電話交換</t>
  </si>
  <si>
    <t>駐車場管理・運営（警備業法適用外）</t>
  </si>
  <si>
    <t>その他受付・案内</t>
  </si>
  <si>
    <t>上工水道施設保守点検</t>
  </si>
  <si>
    <t>B0202</t>
  </si>
  <si>
    <t>下水道施設保守点検</t>
  </si>
  <si>
    <t>B0203</t>
  </si>
  <si>
    <t>大規模ポンプ施設保守点検</t>
  </si>
  <si>
    <t>B0204</t>
  </si>
  <si>
    <t>中小規模ポンプ施設保守点検</t>
  </si>
  <si>
    <t>B0205</t>
  </si>
  <si>
    <t>河川浄化施設保守点検</t>
  </si>
  <si>
    <t>B0206</t>
  </si>
  <si>
    <t>共同溝施設保守点検</t>
  </si>
  <si>
    <t>B0207</t>
  </si>
  <si>
    <t>水門等施設保守点検</t>
  </si>
  <si>
    <t>B0208</t>
  </si>
  <si>
    <t>天井クレーン施設保守点検</t>
  </si>
  <si>
    <t>B0209</t>
  </si>
  <si>
    <t>その他保守点検整備</t>
  </si>
  <si>
    <t>B0210</t>
  </si>
  <si>
    <t>船舶等保守点検</t>
  </si>
  <si>
    <t>B0211</t>
  </si>
  <si>
    <t>電気設備等運転操作管理</t>
  </si>
  <si>
    <t>B0212</t>
  </si>
  <si>
    <t>空調等設備運転操作管理</t>
  </si>
  <si>
    <t>B0213</t>
  </si>
  <si>
    <t>上工水道施設運転操作管理</t>
  </si>
  <si>
    <t>B0214</t>
  </si>
  <si>
    <t>防災監視</t>
  </si>
  <si>
    <t>B0215</t>
  </si>
  <si>
    <t>下水道施設運転操作管理</t>
  </si>
  <si>
    <t>B0216</t>
  </si>
  <si>
    <t>その他運転操作管理</t>
  </si>
  <si>
    <t>B0301</t>
  </si>
  <si>
    <t>事務所移転</t>
  </si>
  <si>
    <t>B0302</t>
  </si>
  <si>
    <t>美術品・楽器運搬</t>
  </si>
  <si>
    <t>B0303</t>
  </si>
  <si>
    <t>土砂運搬</t>
  </si>
  <si>
    <t>B0304</t>
  </si>
  <si>
    <t>保管</t>
  </si>
  <si>
    <t>B0305</t>
  </si>
  <si>
    <t>一般貨物輸送</t>
  </si>
  <si>
    <t>B0306</t>
  </si>
  <si>
    <t>海上輸送</t>
  </si>
  <si>
    <t>B0307</t>
  </si>
  <si>
    <t>その他運行代行</t>
  </si>
  <si>
    <t>B0308</t>
  </si>
  <si>
    <t>梱包作業</t>
  </si>
  <si>
    <t>B0309</t>
  </si>
  <si>
    <t>ダイレクトメール</t>
  </si>
  <si>
    <t>B0310</t>
  </si>
  <si>
    <t>宅配便</t>
  </si>
  <si>
    <t>B0311</t>
  </si>
  <si>
    <t>その他梱包・発送</t>
  </si>
  <si>
    <t>B0401</t>
  </si>
  <si>
    <t>映画・ビデオ等</t>
  </si>
  <si>
    <t>B0402</t>
  </si>
  <si>
    <t>総合広告代行</t>
  </si>
  <si>
    <t>B0403</t>
  </si>
  <si>
    <t>各種広告企画</t>
  </si>
  <si>
    <t>B0404</t>
  </si>
  <si>
    <t>ホームページ作成</t>
  </si>
  <si>
    <t>B0405</t>
  </si>
  <si>
    <t>総合イベント</t>
  </si>
  <si>
    <t>B0406</t>
  </si>
  <si>
    <t>イベント企画</t>
  </si>
  <si>
    <t>B0407</t>
  </si>
  <si>
    <t>会場設営</t>
  </si>
  <si>
    <t>B0408</t>
  </si>
  <si>
    <t>展示・音響・舞台照明・操作等</t>
  </si>
  <si>
    <t>B0409</t>
  </si>
  <si>
    <t>デザイン企画印刷</t>
  </si>
  <si>
    <t>B0410</t>
  </si>
  <si>
    <t>マルチメディア企画・制作</t>
  </si>
  <si>
    <t>B0411</t>
  </si>
  <si>
    <t>デザイン</t>
  </si>
  <si>
    <t>B0412</t>
  </si>
  <si>
    <t>展示物品等の製作</t>
  </si>
  <si>
    <t>B0501</t>
  </si>
  <si>
    <t>図面製作</t>
  </si>
  <si>
    <t>B0502</t>
  </si>
  <si>
    <t>地図製作</t>
  </si>
  <si>
    <t>B0503</t>
  </si>
  <si>
    <t>案内図作成</t>
  </si>
  <si>
    <t>B0504</t>
  </si>
  <si>
    <t>その他図面製作</t>
  </si>
  <si>
    <t>B0601</t>
  </si>
  <si>
    <t>医療事務</t>
  </si>
  <si>
    <t>B0701</t>
  </si>
  <si>
    <t>医療・試験検査、理化学機器等保守</t>
  </si>
  <si>
    <t>B0702</t>
  </si>
  <si>
    <t>医療器具等の滅菌</t>
  </si>
  <si>
    <t>B0801</t>
  </si>
  <si>
    <t>病院給食</t>
  </si>
  <si>
    <t>B0802</t>
  </si>
  <si>
    <t>学校給食</t>
  </si>
  <si>
    <t>B0803</t>
  </si>
  <si>
    <t>食器洗浄</t>
  </si>
  <si>
    <t>B0901</t>
  </si>
  <si>
    <t>計量証明事業に係る調査・検査</t>
  </si>
  <si>
    <t>B0902</t>
  </si>
  <si>
    <t>土壌汚染対策法に基づく調査</t>
  </si>
  <si>
    <t>B0903</t>
  </si>
  <si>
    <t>大阪府生活環境の保全等に関する条例に基づく調査</t>
  </si>
  <si>
    <t>B0904</t>
  </si>
  <si>
    <t>その他環境に係る調査</t>
  </si>
  <si>
    <t>B0905</t>
  </si>
  <si>
    <t>理化学検査</t>
  </si>
  <si>
    <t>B0906</t>
  </si>
  <si>
    <t>作業環境測定</t>
  </si>
  <si>
    <t>B0907</t>
  </si>
  <si>
    <t>放射能測定</t>
  </si>
  <si>
    <t>B0908</t>
  </si>
  <si>
    <t>臨床検査</t>
  </si>
  <si>
    <t>B0909</t>
  </si>
  <si>
    <t>集団検診</t>
  </si>
  <si>
    <t>B0910</t>
  </si>
  <si>
    <t>その他検査</t>
  </si>
  <si>
    <t>B1001</t>
  </si>
  <si>
    <t>システム企画・開発</t>
  </si>
  <si>
    <t>B1002</t>
  </si>
  <si>
    <t>システム運用・保守</t>
  </si>
  <si>
    <t>B1003</t>
  </si>
  <si>
    <t>データ入力・作成</t>
  </si>
  <si>
    <t>B1004</t>
  </si>
  <si>
    <t>情報処理サービス</t>
  </si>
  <si>
    <t>B1005</t>
  </si>
  <si>
    <t>システム監査</t>
  </si>
  <si>
    <t>B1006</t>
  </si>
  <si>
    <t>その他情報処理</t>
  </si>
  <si>
    <t>B1101</t>
  </si>
  <si>
    <t>基準寝具類</t>
  </si>
  <si>
    <t>B1102</t>
  </si>
  <si>
    <t>B1103</t>
  </si>
  <si>
    <t>B1104</t>
  </si>
  <si>
    <t>その他クリーニング</t>
  </si>
  <si>
    <t>B1201</t>
  </si>
  <si>
    <t>建物</t>
  </si>
  <si>
    <t>B1202</t>
  </si>
  <si>
    <t>B1203</t>
  </si>
  <si>
    <t>機械器具</t>
  </si>
  <si>
    <t>B1204</t>
  </si>
  <si>
    <t>情報処理用機器</t>
  </si>
  <si>
    <t>B1205</t>
  </si>
  <si>
    <t>複写機（複写サービスを含む）</t>
  </si>
  <si>
    <t>B1206</t>
  </si>
  <si>
    <t>ファクシミリ</t>
  </si>
  <si>
    <t>B1207</t>
  </si>
  <si>
    <t>その他事務用品</t>
  </si>
  <si>
    <t>B1208</t>
  </si>
  <si>
    <t>基準寝具等</t>
  </si>
  <si>
    <t>B1209</t>
  </si>
  <si>
    <t>医療機器</t>
  </si>
  <si>
    <t>B1210</t>
  </si>
  <si>
    <t>自動車</t>
  </si>
  <si>
    <t>B1211</t>
  </si>
  <si>
    <t>その他賃貸</t>
  </si>
  <si>
    <t>B1301</t>
  </si>
  <si>
    <t>旅行</t>
  </si>
  <si>
    <t>B1302</t>
  </si>
  <si>
    <t>翻訳・通訳</t>
  </si>
  <si>
    <t>B1303</t>
  </si>
  <si>
    <t>速記</t>
  </si>
  <si>
    <t>B1304</t>
  </si>
  <si>
    <t>動植物飼育</t>
  </si>
  <si>
    <t>B1305</t>
  </si>
  <si>
    <t>楽器調律</t>
  </si>
  <si>
    <t>B1306</t>
  </si>
  <si>
    <t>図書等整理</t>
  </si>
  <si>
    <t>B1307</t>
  </si>
  <si>
    <t>人材派遣</t>
  </si>
  <si>
    <t>B1308</t>
  </si>
  <si>
    <t>筆耕・タイプ</t>
  </si>
  <si>
    <t>B1309</t>
  </si>
  <si>
    <t>研修</t>
  </si>
  <si>
    <t>B1310</t>
  </si>
  <si>
    <t>採水</t>
  </si>
  <si>
    <t>B1311</t>
  </si>
  <si>
    <t>土地家屋調査</t>
  </si>
  <si>
    <t>B1312</t>
  </si>
  <si>
    <t>不動産鑑定</t>
  </si>
  <si>
    <t>B1313</t>
  </si>
  <si>
    <t>託児業務</t>
  </si>
  <si>
    <t>B1314</t>
  </si>
  <si>
    <t>放置車両確認事務</t>
  </si>
  <si>
    <t>B1315</t>
  </si>
  <si>
    <t>電力供給・売買</t>
  </si>
  <si>
    <t>B1316</t>
  </si>
  <si>
    <t>電気通信事業</t>
  </si>
  <si>
    <t>B1317</t>
  </si>
  <si>
    <t>各種施策研究・調査</t>
  </si>
  <si>
    <t>B1318</t>
  </si>
  <si>
    <t>災害対策</t>
  </si>
  <si>
    <t>B1319</t>
  </si>
  <si>
    <t>建物・構造物各種調査</t>
  </si>
  <si>
    <t>B1320</t>
  </si>
  <si>
    <t>損害保険</t>
  </si>
  <si>
    <t>B1321</t>
  </si>
  <si>
    <t>繁華街等パトロール</t>
  </si>
  <si>
    <t>B1322</t>
  </si>
  <si>
    <t>患者等搬送</t>
  </si>
  <si>
    <t>B1323</t>
  </si>
  <si>
    <t>試験問題作成</t>
  </si>
  <si>
    <t>B1324</t>
  </si>
  <si>
    <t>各種施策執行・検査・運営等補助</t>
  </si>
  <si>
    <t>B1325</t>
  </si>
  <si>
    <t>森林管理</t>
  </si>
  <si>
    <t>B1326</t>
  </si>
  <si>
    <t>その他</t>
  </si>
  <si>
    <t>C5101</t>
  </si>
  <si>
    <t>測量</t>
  </si>
  <si>
    <t>C5201</t>
  </si>
  <si>
    <t>地質調査</t>
  </si>
  <si>
    <t>C5301</t>
  </si>
  <si>
    <t>建築設計・監理（一級）</t>
  </si>
  <si>
    <t>C5302</t>
  </si>
  <si>
    <t>建築設計・監理（二級）</t>
  </si>
  <si>
    <t>C5401</t>
  </si>
  <si>
    <t>設備設計・監理</t>
  </si>
  <si>
    <t>C5501</t>
  </si>
  <si>
    <t>C5502</t>
  </si>
  <si>
    <t>建設コンサルタント（港湾及び空港）</t>
  </si>
  <si>
    <t>C5503</t>
  </si>
  <si>
    <t>建設コンサルタント（電力土木）</t>
  </si>
  <si>
    <t>C5504</t>
  </si>
  <si>
    <t>建設コンサルタント（道路）</t>
  </si>
  <si>
    <t>C5505</t>
  </si>
  <si>
    <t>建設コンサルタント（鉄道）</t>
  </si>
  <si>
    <t>C5506</t>
  </si>
  <si>
    <t>C5507</t>
  </si>
  <si>
    <t>建設コンサルタント（下水道）</t>
  </si>
  <si>
    <t>C5508</t>
  </si>
  <si>
    <t>建設コンサルタント（農業土木）</t>
  </si>
  <si>
    <t>C5509</t>
  </si>
  <si>
    <t>建設コンサルタント（森林土木）</t>
  </si>
  <si>
    <t>C5510</t>
  </si>
  <si>
    <t>建設コンサルタント（造園）</t>
  </si>
  <si>
    <t>C5511</t>
  </si>
  <si>
    <t>C5512</t>
  </si>
  <si>
    <t>建設コンサルタント（地質）</t>
  </si>
  <si>
    <t>C5513</t>
  </si>
  <si>
    <t>建設コンサルタント（土質及び基礎）</t>
  </si>
  <si>
    <t>C5514</t>
  </si>
  <si>
    <t>C5515</t>
  </si>
  <si>
    <t>C5516</t>
  </si>
  <si>
    <t>C5517</t>
  </si>
  <si>
    <t>建設コンサルタント（建設環境）</t>
  </si>
  <si>
    <t>C5518</t>
  </si>
  <si>
    <t>建設コンサルタント（機械）</t>
  </si>
  <si>
    <t>C5519</t>
  </si>
  <si>
    <t>建設コンサルタント（水産土木）</t>
  </si>
  <si>
    <t>C5520</t>
  </si>
  <si>
    <t>建設コンサルタント（電気電子）</t>
  </si>
  <si>
    <t>C5521</t>
  </si>
  <si>
    <t>建設コンサルタント（廃棄物）</t>
  </si>
  <si>
    <t>C5601</t>
  </si>
  <si>
    <t>補償コンサルタント（土地調査）</t>
  </si>
  <si>
    <t>C5602</t>
  </si>
  <si>
    <t>補償コンサルタント（土地評価）</t>
  </si>
  <si>
    <t>C5603</t>
  </si>
  <si>
    <t>補償コンサルタント（物件）</t>
  </si>
  <si>
    <t>C5604</t>
  </si>
  <si>
    <t>補償コンサルタント（機械工作物）</t>
  </si>
  <si>
    <t>C5605</t>
  </si>
  <si>
    <t>補償コンサルタント（営業補償・特殊補償）</t>
  </si>
  <si>
    <t>C5606</t>
  </si>
  <si>
    <t>補償コンサルタント（事業損失）</t>
  </si>
  <si>
    <t>C5607</t>
  </si>
  <si>
    <t>補償コンサルタント（補償関連）</t>
  </si>
  <si>
    <t>C5608</t>
  </si>
  <si>
    <t>補償コンサルタント（総合補償）</t>
  </si>
  <si>
    <t>業務区分</t>
    <rPh sb="0" eb="2">
      <t>ギョウム</t>
    </rPh>
    <rPh sb="2" eb="4">
      <t>クブン</t>
    </rPh>
    <phoneticPr fontId="1"/>
  </si>
  <si>
    <t>工事種目</t>
    <rPh sb="0" eb="2">
      <t>コウジ</t>
    </rPh>
    <rPh sb="2" eb="4">
      <t>シュモク</t>
    </rPh>
    <phoneticPr fontId="1"/>
  </si>
  <si>
    <t>受任者（役職名）</t>
    <rPh sb="4" eb="7">
      <t>ヤクショクメイ</t>
    </rPh>
    <phoneticPr fontId="1"/>
  </si>
  <si>
    <t>受任者（フリガナ）</t>
  </si>
  <si>
    <t>受任者（氏名）</t>
    <rPh sb="4" eb="6">
      <t>シメイ</t>
    </rPh>
    <phoneticPr fontId="1"/>
  </si>
  <si>
    <t>申請区分（登録・変更・削除）</t>
    <rPh sb="0" eb="2">
      <t>シンセイ</t>
    </rPh>
    <rPh sb="2" eb="4">
      <t>クブン</t>
    </rPh>
    <rPh sb="5" eb="7">
      <t>トウロク</t>
    </rPh>
    <rPh sb="8" eb="10">
      <t>ヘンコウ</t>
    </rPh>
    <rPh sb="11" eb="13">
      <t>サクジョ</t>
    </rPh>
    <phoneticPr fontId="1"/>
  </si>
  <si>
    <t>登録区分（一般・調達）</t>
    <rPh sb="0" eb="2">
      <t>トウロク</t>
    </rPh>
    <rPh sb="2" eb="4">
      <t>クブン</t>
    </rPh>
    <rPh sb="5" eb="7">
      <t>イッパン</t>
    </rPh>
    <rPh sb="8" eb="10">
      <t>チョウタツ</t>
    </rPh>
    <phoneticPr fontId="1"/>
  </si>
  <si>
    <t>申請区分：工事</t>
    <rPh sb="0" eb="2">
      <t>シンセイ</t>
    </rPh>
    <rPh sb="2" eb="4">
      <t>クブン</t>
    </rPh>
    <rPh sb="5" eb="7">
      <t>コウジ</t>
    </rPh>
    <phoneticPr fontId="1"/>
  </si>
  <si>
    <t>申請区分：物品</t>
    <rPh sb="0" eb="2">
      <t>シンセイ</t>
    </rPh>
    <rPh sb="2" eb="4">
      <t>クブン</t>
    </rPh>
    <rPh sb="5" eb="7">
      <t>ブッピン</t>
    </rPh>
    <phoneticPr fontId="1"/>
  </si>
  <si>
    <t>申請区分：役務</t>
    <rPh sb="0" eb="2">
      <t>シンセイ</t>
    </rPh>
    <rPh sb="2" eb="4">
      <t>クブン</t>
    </rPh>
    <rPh sb="5" eb="7">
      <t>エキム</t>
    </rPh>
    <phoneticPr fontId="1"/>
  </si>
  <si>
    <t>申請区分：建設コンサル等</t>
    <rPh sb="0" eb="2">
      <t>シンセイ</t>
    </rPh>
    <rPh sb="2" eb="4">
      <t>クブン</t>
    </rPh>
    <rPh sb="5" eb="7">
      <t>ケンセツ</t>
    </rPh>
    <rPh sb="11" eb="12">
      <t>ナド</t>
    </rPh>
    <phoneticPr fontId="1"/>
  </si>
  <si>
    <t>帝国データバンク企業コード
※ お持ちの場合にご記入ください</t>
    <rPh sb="0" eb="2">
      <t>テイコク</t>
    </rPh>
    <rPh sb="8" eb="10">
      <t>キギョウ</t>
    </rPh>
    <rPh sb="17" eb="18">
      <t>モ</t>
    </rPh>
    <rPh sb="20" eb="22">
      <t>バアイ</t>
    </rPh>
    <rPh sb="24" eb="26">
      <t>キニュウ</t>
    </rPh>
    <phoneticPr fontId="1"/>
  </si>
  <si>
    <t>インボイス番号
※ お持ちの場合にご記入ください</t>
    <rPh sb="5" eb="7">
      <t>バンゴウ</t>
    </rPh>
    <phoneticPr fontId="1"/>
  </si>
  <si>
    <t>大阪市高速電気軌道株式会社 記入項目（入力不要）</t>
    <rPh sb="0" eb="3">
      <t>オオサカシ</t>
    </rPh>
    <rPh sb="3" eb="5">
      <t>コウソク</t>
    </rPh>
    <rPh sb="5" eb="7">
      <t>デンキ</t>
    </rPh>
    <rPh sb="7" eb="9">
      <t>キドウ</t>
    </rPh>
    <rPh sb="9" eb="11">
      <t>カブシキ</t>
    </rPh>
    <rPh sb="11" eb="13">
      <t>カイシャ</t>
    </rPh>
    <rPh sb="14" eb="16">
      <t>キニュウ</t>
    </rPh>
    <rPh sb="16" eb="18">
      <t>コウモク</t>
    </rPh>
    <rPh sb="19" eb="21">
      <t>ニュウリョク</t>
    </rPh>
    <rPh sb="21" eb="23">
      <t>フヨウ</t>
    </rPh>
    <phoneticPr fontId="1"/>
  </si>
  <si>
    <t>金融機関 本支店コード</t>
    <rPh sb="5" eb="8">
      <t>ホンシテン</t>
    </rPh>
    <phoneticPr fontId="1"/>
  </si>
  <si>
    <t>前ゼロ埋めで入力してください　［例：1 → 0001、1 → 001］</t>
    <rPh sb="0" eb="1">
      <t>マエ</t>
    </rPh>
    <rPh sb="3" eb="4">
      <t>ウ</t>
    </rPh>
    <rPh sb="6" eb="8">
      <t>ニュウリョク</t>
    </rPh>
    <rPh sb="16" eb="17">
      <t>レイ</t>
    </rPh>
    <phoneticPr fontId="1"/>
  </si>
  <si>
    <t>前ゼロ埋め7桁で入力してください　［例：111 → 0000111］</t>
    <rPh sb="0" eb="1">
      <t>マエ</t>
    </rPh>
    <rPh sb="3" eb="4">
      <t>ウ</t>
    </rPh>
    <rPh sb="6" eb="7">
      <t>ケタ</t>
    </rPh>
    <rPh sb="8" eb="10">
      <t>ニュウリョク</t>
    </rPh>
    <rPh sb="18" eb="19">
      <t>レイ</t>
    </rPh>
    <phoneticPr fontId="1"/>
  </si>
  <si>
    <t>支払通知書希望時は送り先のメールアドレスを入力してください</t>
    <rPh sb="0" eb="2">
      <t>シハライ</t>
    </rPh>
    <rPh sb="2" eb="4">
      <t>ツウチ</t>
    </rPh>
    <rPh sb="4" eb="5">
      <t>ショ</t>
    </rPh>
    <rPh sb="5" eb="7">
      <t>キボウ</t>
    </rPh>
    <rPh sb="7" eb="8">
      <t>ジ</t>
    </rPh>
    <rPh sb="9" eb="10">
      <t>オク</t>
    </rPh>
    <rPh sb="11" eb="12">
      <t>サキ</t>
    </rPh>
    <rPh sb="21" eb="23">
      <t>ニュウリョク</t>
    </rPh>
    <phoneticPr fontId="1"/>
  </si>
  <si>
    <t>文字種制限</t>
    <rPh sb="0" eb="2">
      <t>モジ</t>
    </rPh>
    <rPh sb="2" eb="3">
      <t>シュ</t>
    </rPh>
    <rPh sb="3" eb="5">
      <t>セイゲン</t>
    </rPh>
    <phoneticPr fontId="1"/>
  </si>
  <si>
    <t>残文字数</t>
    <rPh sb="0" eb="1">
      <t>ノコ</t>
    </rPh>
    <rPh sb="1" eb="4">
      <t>モジスウ</t>
    </rPh>
    <phoneticPr fontId="1"/>
  </si>
  <si>
    <t>全角カナ</t>
    <rPh sb="0" eb="2">
      <t>ゼンカク</t>
    </rPh>
    <phoneticPr fontId="1"/>
  </si>
  <si>
    <t>全角文字</t>
    <rPh sb="2" eb="4">
      <t>モジ</t>
    </rPh>
    <phoneticPr fontId="1"/>
  </si>
  <si>
    <t>代表者（フリガナ）</t>
    <phoneticPr fontId="1"/>
  </si>
  <si>
    <t>代表者（氏名）</t>
    <rPh sb="4" eb="6">
      <t>シメイ</t>
    </rPh>
    <phoneticPr fontId="1"/>
  </si>
  <si>
    <t>半角数字</t>
    <rPh sb="0" eb="2">
      <t>ハンカク</t>
    </rPh>
    <rPh sb="2" eb="4">
      <t>スウジ</t>
    </rPh>
    <phoneticPr fontId="1"/>
  </si>
  <si>
    <t>連絡先（電話番号）</t>
    <rPh sb="0" eb="3">
      <t>レンラクサキ</t>
    </rPh>
    <rPh sb="4" eb="6">
      <t>デンワ</t>
    </rPh>
    <rPh sb="6" eb="8">
      <t>バンゴウ</t>
    </rPh>
    <phoneticPr fontId="1"/>
  </si>
  <si>
    <t>連絡先（FAX番号）</t>
    <rPh sb="0" eb="3">
      <t>レンラクサキ</t>
    </rPh>
    <rPh sb="7" eb="9">
      <t>バンゴウ</t>
    </rPh>
    <phoneticPr fontId="1"/>
  </si>
  <si>
    <t>半角数字,ハイフン</t>
    <rPh sb="0" eb="2">
      <t>ハンカク</t>
    </rPh>
    <rPh sb="2" eb="4">
      <t>スウジ</t>
    </rPh>
    <phoneticPr fontId="1"/>
  </si>
  <si>
    <t>半角英数字,記号</t>
    <rPh sb="0" eb="2">
      <t>ハンカク</t>
    </rPh>
    <rPh sb="2" eb="3">
      <t>エイ</t>
    </rPh>
    <rPh sb="3" eb="5">
      <t>スウジ</t>
    </rPh>
    <rPh sb="6" eb="8">
      <t>キゴウ</t>
    </rPh>
    <phoneticPr fontId="1"/>
  </si>
  <si>
    <t>本社商号・名称不要　［例：大阪支社、大阪支店、大阪営業所］</t>
    <phoneticPr fontId="1"/>
  </si>
  <si>
    <t>法人名、社団等の団体名、屋号、フリガナを省略せずに入力してください</t>
    <rPh sb="0" eb="2">
      <t>ホウジン</t>
    </rPh>
    <rPh sb="2" eb="3">
      <t>メイ</t>
    </rPh>
    <rPh sb="4" eb="6">
      <t>シャダン</t>
    </rPh>
    <rPh sb="6" eb="7">
      <t>ナド</t>
    </rPh>
    <rPh sb="8" eb="10">
      <t>ダンタイ</t>
    </rPh>
    <rPh sb="10" eb="11">
      <t>メイ</t>
    </rPh>
    <rPh sb="12" eb="14">
      <t>ヤゴウ</t>
    </rPh>
    <rPh sb="20" eb="22">
      <t>ショウリャク</t>
    </rPh>
    <rPh sb="25" eb="27">
      <t>ニュウリョク</t>
    </rPh>
    <phoneticPr fontId="1"/>
  </si>
  <si>
    <t>ハイフン（半角）を含めて入力しだください　［例：999-9999］</t>
    <rPh sb="5" eb="7">
      <t>ハンカク</t>
    </rPh>
    <rPh sb="9" eb="10">
      <t>フク</t>
    </rPh>
    <rPh sb="12" eb="14">
      <t>ニュウリョク</t>
    </rPh>
    <rPh sb="22" eb="23">
      <t>レイ</t>
    </rPh>
    <phoneticPr fontId="1"/>
  </si>
  <si>
    <t>ハイフン（半角）を含めて入力してください　［例：09-9999-9999］</t>
    <rPh sb="5" eb="7">
      <t>ハンカク</t>
    </rPh>
    <rPh sb="9" eb="10">
      <t>フク</t>
    </rPh>
    <rPh sb="12" eb="14">
      <t>ニュウリョク</t>
    </rPh>
    <rPh sb="22" eb="23">
      <t>レイ</t>
    </rPh>
    <phoneticPr fontId="1"/>
  </si>
  <si>
    <t>金融機関コード検索</t>
  </si>
  <si>
    <t>ｱｲｳｴｵｶｷｸｹｺｻｼｽｾｿﾀﾁﾂﾃﾄﾅﾆﾇﾈﾉﾊﾋﾌﾍﾎﾏﾐﾑﾒﾓﾔﾕﾖﾗﾘﾙﾚﾛﾜｦﾝ0123456789ABCDEFGHIJKLMNOPQRSTUVWXYZ ﾞﾟ()｢｣-./\</t>
    <phoneticPr fontId="1"/>
  </si>
  <si>
    <t>総エラー
チェック</t>
    <rPh sb="0" eb="1">
      <t>ソウ</t>
    </rPh>
    <phoneticPr fontId="1"/>
  </si>
  <si>
    <t>半角カナ英数字</t>
    <rPh sb="0" eb="2">
      <t>ハンカク</t>
    </rPh>
    <phoneticPr fontId="1"/>
  </si>
  <si>
    <t>半角カナ英数字で入力してください</t>
    <rPh sb="0" eb="2">
      <t>ハンカク</t>
    </rPh>
    <rPh sb="4" eb="7">
      <t>エイスウジ</t>
    </rPh>
    <phoneticPr fontId="1"/>
  </si>
  <si>
    <t>半角カナ英数字</t>
    <rPh sb="0" eb="1">
      <t>ハン</t>
    </rPh>
    <rPh sb="1" eb="2">
      <t>カド</t>
    </rPh>
    <phoneticPr fontId="1"/>
  </si>
  <si>
    <t>■ 法人または団体</t>
  </si>
  <si>
    <t>申請日（西暦）
※ yyyy/mm/dd 形式</t>
    <rPh sb="0" eb="2">
      <t>シンセイ</t>
    </rPh>
    <rPh sb="2" eb="3">
      <t>ビ</t>
    </rPh>
    <rPh sb="4" eb="6">
      <t>セイレキ</t>
    </rPh>
    <rPh sb="21" eb="23">
      <t>ケイシキ</t>
    </rPh>
    <phoneticPr fontId="1"/>
  </si>
  <si>
    <t>選択データ</t>
    <rPh sb="0" eb="2">
      <t>センタク</t>
    </rPh>
    <phoneticPr fontId="1"/>
  </si>
  <si>
    <t>ブランク
チェック</t>
    <phoneticPr fontId="1"/>
  </si>
  <si>
    <t>10 　土木一式工事</t>
    <rPh sb="4" eb="6">
      <t>ドボク</t>
    </rPh>
    <rPh sb="6" eb="8">
      <t>イッシキ</t>
    </rPh>
    <rPh sb="8" eb="10">
      <t>コウジ</t>
    </rPh>
    <phoneticPr fontId="1"/>
  </si>
  <si>
    <t>経営事項審査の総合評価点(P点 4桁以内)</t>
    <rPh sb="14" eb="15">
      <t>テン</t>
    </rPh>
    <rPh sb="17" eb="18">
      <t>ケタ</t>
    </rPh>
    <rPh sb="18" eb="20">
      <t>イナイ</t>
    </rPh>
    <phoneticPr fontId="1"/>
  </si>
  <si>
    <t>20 　建築一式工事</t>
    <phoneticPr fontId="1"/>
  </si>
  <si>
    <t>30 　大工工事</t>
    <rPh sb="4" eb="6">
      <t>ダイク</t>
    </rPh>
    <rPh sb="6" eb="8">
      <t>コウジ</t>
    </rPh>
    <phoneticPr fontId="1"/>
  </si>
  <si>
    <t>40 　左官工事</t>
    <rPh sb="4" eb="6">
      <t>サカン</t>
    </rPh>
    <rPh sb="6" eb="8">
      <t>コウジ</t>
    </rPh>
    <phoneticPr fontId="1"/>
  </si>
  <si>
    <t>50 　とび・土工・コンクリート工事</t>
    <rPh sb="7" eb="9">
      <t>ドコウ</t>
    </rPh>
    <rPh sb="16" eb="18">
      <t>コウジ</t>
    </rPh>
    <phoneticPr fontId="1"/>
  </si>
  <si>
    <t>60 　石工事</t>
    <rPh sb="4" eb="5">
      <t>イシ</t>
    </rPh>
    <rPh sb="5" eb="7">
      <t>コウジ</t>
    </rPh>
    <phoneticPr fontId="1"/>
  </si>
  <si>
    <t>70 　屋根工事</t>
    <rPh sb="4" eb="6">
      <t>ヤネ</t>
    </rPh>
    <rPh sb="6" eb="8">
      <t>コウジ</t>
    </rPh>
    <phoneticPr fontId="1"/>
  </si>
  <si>
    <t>80 　電気工事</t>
    <rPh sb="4" eb="6">
      <t>デンキ</t>
    </rPh>
    <rPh sb="6" eb="8">
      <t>コウジ</t>
    </rPh>
    <phoneticPr fontId="1"/>
  </si>
  <si>
    <t>90 　管工事</t>
  </si>
  <si>
    <t>100　タイル・れんが・ブロック工事</t>
    <rPh sb="16" eb="18">
      <t>コウジ</t>
    </rPh>
    <phoneticPr fontId="1"/>
  </si>
  <si>
    <t>110　鋼構造物工事</t>
    <rPh sb="4" eb="5">
      <t>ハガネ</t>
    </rPh>
    <rPh sb="5" eb="8">
      <t>コウゾウブツ</t>
    </rPh>
    <rPh sb="8" eb="10">
      <t>コウジ</t>
    </rPh>
    <phoneticPr fontId="1"/>
  </si>
  <si>
    <t>111　鋼橋上部工事</t>
    <rPh sb="4" eb="5">
      <t>ハガネ</t>
    </rPh>
    <rPh sb="5" eb="7">
      <t>キョウジョウ</t>
    </rPh>
    <rPh sb="7" eb="8">
      <t>ブ</t>
    </rPh>
    <rPh sb="8" eb="10">
      <t>コウジ</t>
    </rPh>
    <phoneticPr fontId="1"/>
  </si>
  <si>
    <t>120　鉄筋工事</t>
    <rPh sb="4" eb="6">
      <t>テッキン</t>
    </rPh>
    <rPh sb="6" eb="8">
      <t>コウジ</t>
    </rPh>
    <phoneticPr fontId="1"/>
  </si>
  <si>
    <t>130　舗装工事</t>
  </si>
  <si>
    <t>140　しゅんせつ工事</t>
    <rPh sb="9" eb="11">
      <t>コウジ</t>
    </rPh>
    <phoneticPr fontId="1"/>
  </si>
  <si>
    <t>150　板金工事</t>
  </si>
  <si>
    <t>160　ガラス工事</t>
    <rPh sb="7" eb="9">
      <t>コウジ</t>
    </rPh>
    <phoneticPr fontId="1"/>
  </si>
  <si>
    <t>170　塗装工事</t>
    <rPh sb="4" eb="6">
      <t>トソウ</t>
    </rPh>
    <rPh sb="6" eb="8">
      <t>コウジ</t>
    </rPh>
    <phoneticPr fontId="1"/>
  </si>
  <si>
    <t>180　防水工事</t>
    <rPh sb="4" eb="6">
      <t>ボウスイ</t>
    </rPh>
    <rPh sb="6" eb="8">
      <t>コウジ</t>
    </rPh>
    <phoneticPr fontId="1"/>
  </si>
  <si>
    <t>190　内装仕上工事</t>
    <rPh sb="4" eb="6">
      <t>ナイソウ</t>
    </rPh>
    <rPh sb="6" eb="8">
      <t>シアゲ</t>
    </rPh>
    <rPh sb="8" eb="10">
      <t>コウジ</t>
    </rPh>
    <phoneticPr fontId="1"/>
  </si>
  <si>
    <t>200　機械器具設置工事</t>
  </si>
  <si>
    <t>210　熱絶縁工事</t>
    <phoneticPr fontId="1"/>
  </si>
  <si>
    <t>220　電気通信工事</t>
    <phoneticPr fontId="1"/>
  </si>
  <si>
    <t>230　造園工事</t>
    <rPh sb="4" eb="6">
      <t>ゾウエン</t>
    </rPh>
    <rPh sb="6" eb="8">
      <t>コウジ</t>
    </rPh>
    <phoneticPr fontId="1"/>
  </si>
  <si>
    <t>240　さく井工事</t>
    <rPh sb="6" eb="7">
      <t>イ</t>
    </rPh>
    <rPh sb="7" eb="9">
      <t>コウジ</t>
    </rPh>
    <phoneticPr fontId="1"/>
  </si>
  <si>
    <t>250　建具工事</t>
    <phoneticPr fontId="1"/>
  </si>
  <si>
    <t>260　水道施設工事</t>
    <phoneticPr fontId="1"/>
  </si>
  <si>
    <t>270　消防施設工事</t>
    <phoneticPr fontId="1"/>
  </si>
  <si>
    <t>290　解体工事</t>
    <phoneticPr fontId="1"/>
  </si>
  <si>
    <t>□ なし</t>
  </si>
  <si>
    <t>N</t>
    <phoneticPr fontId="1"/>
  </si>
  <si>
    <t>姓と名の間に全角ブランクを入力してください
代表者の役職および氏名、フリガナを省略せずに入力してください</t>
    <rPh sb="0" eb="1">
      <t>セイ</t>
    </rPh>
    <rPh sb="2" eb="3">
      <t>メイ</t>
    </rPh>
    <rPh sb="4" eb="5">
      <t>アイダ</t>
    </rPh>
    <rPh sb="6" eb="8">
      <t>ゼンカク</t>
    </rPh>
    <rPh sb="13" eb="15">
      <t>ニュウリョク</t>
    </rPh>
    <rPh sb="39" eb="41">
      <t>ショウリャク</t>
    </rPh>
    <rPh sb="44" eb="46">
      <t>ニュウリョク</t>
    </rPh>
    <phoneticPr fontId="1"/>
  </si>
  <si>
    <t>姓と名の間に全角ブランクを入力してください
申請者の部署および氏名、フリガナを省略せずに入力してください</t>
    <rPh sb="0" eb="1">
      <t>セイ</t>
    </rPh>
    <rPh sb="2" eb="3">
      <t>メイ</t>
    </rPh>
    <rPh sb="4" eb="5">
      <t>アイダ</t>
    </rPh>
    <rPh sb="6" eb="8">
      <t>ゼンカク</t>
    </rPh>
    <rPh sb="13" eb="15">
      <t>ニュウリョク</t>
    </rPh>
    <rPh sb="22" eb="25">
      <t>シンセイシャ</t>
    </rPh>
    <rPh sb="24" eb="25">
      <t>シャ</t>
    </rPh>
    <rPh sb="26" eb="28">
      <t>ブショ</t>
    </rPh>
    <rPh sb="39" eb="41">
      <t>ショウリャク</t>
    </rPh>
    <rPh sb="44" eb="46">
      <t>ニュウリョク</t>
    </rPh>
    <phoneticPr fontId="1"/>
  </si>
  <si>
    <t>姓と名の間に全角ブランクを入力してください
受任者の役職および氏名、フリガナを省略せずに入力してください</t>
    <rPh sb="0" eb="1">
      <t>セイ</t>
    </rPh>
    <rPh sb="2" eb="3">
      <t>メイ</t>
    </rPh>
    <rPh sb="4" eb="5">
      <t>アイダ</t>
    </rPh>
    <rPh sb="6" eb="8">
      <t>ゼンカク</t>
    </rPh>
    <rPh sb="13" eb="15">
      <t>ニュウリョク</t>
    </rPh>
    <rPh sb="22" eb="24">
      <t>ジュニン</t>
    </rPh>
    <rPh sb="39" eb="41">
      <t>ショウリャク</t>
    </rPh>
    <rPh sb="44" eb="46">
      <t>ニュウリョク</t>
    </rPh>
    <phoneticPr fontId="1"/>
  </si>
  <si>
    <t>法人・個人の区分</t>
    <phoneticPr fontId="1"/>
  </si>
  <si>
    <t>本社情報</t>
    <rPh sb="0" eb="2">
      <t>ホンシャ</t>
    </rPh>
    <rPh sb="2" eb="4">
      <t>ジョウホウ</t>
    </rPh>
    <phoneticPr fontId="1"/>
  </si>
  <si>
    <t>※ 太枠内を選択・ご記入ください</t>
    <rPh sb="2" eb="4">
      <t>フトワク</t>
    </rPh>
    <rPh sb="4" eb="5">
      <t>ナイ</t>
    </rPh>
    <rPh sb="6" eb="8">
      <t>センタク</t>
    </rPh>
    <rPh sb="10" eb="12">
      <t>キニュウ</t>
    </rPh>
    <phoneticPr fontId="1"/>
  </si>
  <si>
    <t>以降、「調達・購買登録」入力欄</t>
    <rPh sb="0" eb="2">
      <t>イコウ</t>
    </rPh>
    <rPh sb="4" eb="6">
      <t>チョウタツ</t>
    </rPh>
    <rPh sb="7" eb="9">
      <t>コウバイ</t>
    </rPh>
    <rPh sb="9" eb="11">
      <t>トウロク</t>
    </rPh>
    <rPh sb="12" eb="14">
      <t>ニュウリョク</t>
    </rPh>
    <rPh sb="14" eb="15">
      <t>ラン</t>
    </rPh>
    <phoneticPr fontId="1"/>
  </si>
  <si>
    <t>残文字数/最大</t>
    <rPh sb="0" eb="1">
      <t>ザン</t>
    </rPh>
    <rPh sb="1" eb="3">
      <t>モジ</t>
    </rPh>
    <rPh sb="3" eb="4">
      <t>スウ</t>
    </rPh>
    <rPh sb="5" eb="7">
      <t>サイダイ</t>
    </rPh>
    <phoneticPr fontId="1"/>
  </si>
  <si>
    <t>フォーマットチェック</t>
    <phoneticPr fontId="1"/>
  </si>
  <si>
    <t>ブランクチェック</t>
    <phoneticPr fontId="1"/>
  </si>
  <si>
    <t>未入力</t>
  </si>
  <si>
    <t>数値チェック</t>
    <rPh sb="0" eb="2">
      <t>スウチ</t>
    </rPh>
    <phoneticPr fontId="1"/>
  </si>
  <si>
    <t>手数料</t>
    <rPh sb="0" eb="3">
      <t>テスウリョウ</t>
    </rPh>
    <phoneticPr fontId="1"/>
  </si>
  <si>
    <t>一般</t>
    <rPh sb="0" eb="2">
      <t>イッパン</t>
    </rPh>
    <phoneticPr fontId="1"/>
  </si>
  <si>
    <t>調達</t>
    <rPh sb="0" eb="2">
      <t>チョウタツ</t>
    </rPh>
    <phoneticPr fontId="1"/>
  </si>
  <si>
    <t>■ 登録</t>
  </si>
  <si>
    <t>1</t>
    <phoneticPr fontId="1"/>
  </si>
  <si>
    <t>■ 一般登録</t>
  </si>
  <si>
    <t>※ 外部リンクに遷移します</t>
    <rPh sb="2" eb="4">
      <t>ガイブ</t>
    </rPh>
    <rPh sb="8" eb="10">
      <t>センイ</t>
    </rPh>
    <phoneticPr fontId="1"/>
  </si>
  <si>
    <t>T0：なし</t>
  </si>
  <si>
    <t>T1：弁護士、税理士等</t>
  </si>
  <si>
    <t>T2：原稿料、講演料等</t>
  </si>
  <si>
    <t>T3：出演、演出料等</t>
  </si>
  <si>
    <t>T4：その他</t>
    <rPh sb="5" eb="6">
      <t>タ</t>
    </rPh>
    <phoneticPr fontId="1"/>
  </si>
  <si>
    <t>01：医師</t>
  </si>
  <si>
    <t>02：公認会計士</t>
  </si>
  <si>
    <t>03：司法書士</t>
  </si>
  <si>
    <t>04：社労士</t>
  </si>
  <si>
    <t>05：土地家屋調査士</t>
  </si>
  <si>
    <t>06：弁護士</t>
  </si>
  <si>
    <t>07：税理士</t>
  </si>
  <si>
    <t>登録区分</t>
    <rPh sb="0" eb="2">
      <t>トウロク</t>
    </rPh>
    <rPh sb="2" eb="4">
      <t>クブン</t>
    </rPh>
    <phoneticPr fontId="1"/>
  </si>
  <si>
    <t>表示</t>
    <rPh sb="0" eb="2">
      <t>ヒョウジ</t>
    </rPh>
    <phoneticPr fontId="1"/>
  </si>
  <si>
    <t>値</t>
    <rPh sb="0" eb="1">
      <t>アタイ</t>
    </rPh>
    <phoneticPr fontId="1"/>
  </si>
  <si>
    <t>申請区分</t>
    <rPh sb="0" eb="2">
      <t>シンセイ</t>
    </rPh>
    <rPh sb="2" eb="4">
      <t>クブン</t>
    </rPh>
    <phoneticPr fontId="1"/>
  </si>
  <si>
    <t>■ 変更</t>
  </si>
  <si>
    <t>■ 削除</t>
  </si>
  <si>
    <t>法人・個人区分</t>
    <rPh sb="0" eb="2">
      <t>ホウジン</t>
    </rPh>
    <rPh sb="3" eb="5">
      <t>コジン</t>
    </rPh>
    <rPh sb="5" eb="7">
      <t>クブン</t>
    </rPh>
    <phoneticPr fontId="1"/>
  </si>
  <si>
    <t>■ 個人</t>
  </si>
  <si>
    <t>支払通知先</t>
    <rPh sb="0" eb="2">
      <t>シハライ</t>
    </rPh>
    <rPh sb="2" eb="4">
      <t>ツウチ</t>
    </rPh>
    <rPh sb="4" eb="5">
      <t>サキ</t>
    </rPh>
    <phoneticPr fontId="1"/>
  </si>
  <si>
    <t>不要</t>
    <rPh sb="0" eb="2">
      <t>フヨウ</t>
    </rPh>
    <phoneticPr fontId="1"/>
  </si>
  <si>
    <t>削除</t>
    <rPh sb="0" eb="2">
      <t>サクジョ</t>
    </rPh>
    <phoneticPr fontId="1"/>
  </si>
  <si>
    <t>■ 信用金庫</t>
  </si>
  <si>
    <t>■ 信用組合</t>
  </si>
  <si>
    <t>■ 農協</t>
  </si>
  <si>
    <t>■ 労働金庫</t>
  </si>
  <si>
    <t>■ 支店</t>
  </si>
  <si>
    <t>■ 出張所</t>
  </si>
  <si>
    <t>口座種別</t>
    <rPh sb="0" eb="2">
      <t>コウザ</t>
    </rPh>
    <rPh sb="2" eb="4">
      <t>シュベツ</t>
    </rPh>
    <phoneticPr fontId="1"/>
  </si>
  <si>
    <t>■ 02：当座預金</t>
  </si>
  <si>
    <t>■ 09：その他</t>
  </si>
  <si>
    <t>源泉徴収</t>
    <rPh sb="0" eb="2">
      <t>ゲンセン</t>
    </rPh>
    <rPh sb="2" eb="4">
      <t>チョウシュウ</t>
    </rPh>
    <phoneticPr fontId="1"/>
  </si>
  <si>
    <t>T1</t>
    <phoneticPr fontId="1"/>
  </si>
  <si>
    <t>08：弁理士</t>
  </si>
  <si>
    <t>09：不動産鑑定士</t>
  </si>
  <si>
    <t>10：建築士</t>
  </si>
  <si>
    <t>11：測量士</t>
  </si>
  <si>
    <t>12：企業診断士</t>
  </si>
  <si>
    <t>T0</t>
    <phoneticPr fontId="1"/>
  </si>
  <si>
    <t>00：なし</t>
  </si>
  <si>
    <t>00：なし</t>
    <phoneticPr fontId="1"/>
  </si>
  <si>
    <t>T2</t>
    <phoneticPr fontId="1"/>
  </si>
  <si>
    <t>01：講演料</t>
  </si>
  <si>
    <t>02：原稿料</t>
  </si>
  <si>
    <t>03：講師謝金等</t>
  </si>
  <si>
    <t>04：広告デザイン報酬</t>
  </si>
  <si>
    <t>T3</t>
    <phoneticPr fontId="1"/>
  </si>
  <si>
    <t>01：出演料</t>
  </si>
  <si>
    <t>02：演出料</t>
  </si>
  <si>
    <t>T4</t>
    <phoneticPr fontId="1"/>
  </si>
  <si>
    <t>01：その他</t>
    <rPh sb="5" eb="6">
      <t>タ</t>
    </rPh>
    <phoneticPr fontId="1"/>
  </si>
  <si>
    <t>□ なし</t>
    <phoneticPr fontId="1"/>
  </si>
  <si>
    <t>■ 一般</t>
    <phoneticPr fontId="1"/>
  </si>
  <si>
    <t>■ 特定</t>
    <phoneticPr fontId="1"/>
  </si>
  <si>
    <t>□</t>
    <phoneticPr fontId="1"/>
  </si>
  <si>
    <t>■</t>
    <phoneticPr fontId="1"/>
  </si>
  <si>
    <t>源泉徴収が必要の場合、源泉徴収①および②を選択してください</t>
    <rPh sb="0" eb="2">
      <t>ゲンセン</t>
    </rPh>
    <rPh sb="2" eb="4">
      <t>チョウシュウ</t>
    </rPh>
    <rPh sb="5" eb="7">
      <t>ヒツヨウ</t>
    </rPh>
    <rPh sb="8" eb="10">
      <t>バアイ</t>
    </rPh>
    <rPh sb="11" eb="13">
      <t>ゲンセン</t>
    </rPh>
    <rPh sb="13" eb="15">
      <t>チョウシュウ</t>
    </rPh>
    <rPh sb="21" eb="23">
      <t>センタク</t>
    </rPh>
    <phoneticPr fontId="1"/>
  </si>
  <si>
    <t>＜ 源泉徴収① ｜ 源泉徴収② ＞</t>
    <rPh sb="2" eb="4">
      <t>ゲンセン</t>
    </rPh>
    <rPh sb="4" eb="6">
      <t>チョウシュウ</t>
    </rPh>
    <phoneticPr fontId="1"/>
  </si>
  <si>
    <t>源泉徴収組み合わせチェック</t>
    <rPh sb="0" eb="2">
      <t>ゲンセン</t>
    </rPh>
    <rPh sb="2" eb="4">
      <t>チョウシュウ</t>
    </rPh>
    <rPh sb="4" eb="5">
      <t>ク</t>
    </rPh>
    <rPh sb="6" eb="7">
      <t>ア</t>
    </rPh>
    <phoneticPr fontId="1"/>
  </si>
  <si>
    <t>組合せチェック</t>
    <rPh sb="0" eb="2">
      <t>クミアワ</t>
    </rPh>
    <phoneticPr fontId="1"/>
  </si>
  <si>
    <t>T000：な</t>
  </si>
  <si>
    <t>T101：医</t>
  </si>
  <si>
    <t>T102：公</t>
  </si>
  <si>
    <t>T103：司</t>
  </si>
  <si>
    <t>T104：社</t>
  </si>
  <si>
    <t>T105：土</t>
  </si>
  <si>
    <t>T106：弁</t>
  </si>
  <si>
    <t>T107：税</t>
  </si>
  <si>
    <t>T108：弁</t>
  </si>
  <si>
    <t>T109：不</t>
  </si>
  <si>
    <t>T110：建</t>
  </si>
  <si>
    <t>T111：測</t>
  </si>
  <si>
    <t>T112：企</t>
  </si>
  <si>
    <t>T201：講</t>
  </si>
  <si>
    <t>T202：原</t>
  </si>
  <si>
    <t>T203：講</t>
  </si>
  <si>
    <t>T204：広</t>
  </si>
  <si>
    <t>T301：出</t>
  </si>
  <si>
    <t>T302：演</t>
  </si>
  <si>
    <t>T401：そ</t>
  </si>
  <si>
    <t>右記より選択</t>
    <phoneticPr fontId="1"/>
  </si>
  <si>
    <t>銀行振込</t>
    <rPh sb="0" eb="2">
      <t>ギンコウ</t>
    </rPh>
    <phoneticPr fontId="1"/>
  </si>
  <si>
    <t>納付書</t>
  </si>
  <si>
    <t>海外送金</t>
  </si>
  <si>
    <t>■ 削除</t>
    <rPh sb="2" eb="4">
      <t>サクジョ</t>
    </rPh>
    <phoneticPr fontId="1"/>
  </si>
  <si>
    <t>TD：削除</t>
    <rPh sb="3" eb="5">
      <t>サクジョ</t>
    </rPh>
    <phoneticPr fontId="1"/>
  </si>
  <si>
    <t>■ 追加_一般</t>
    <rPh sb="2" eb="4">
      <t>ツイカ</t>
    </rPh>
    <phoneticPr fontId="1"/>
  </si>
  <si>
    <t>■ 追加_特定</t>
    <rPh sb="2" eb="4">
      <t>ツイカ</t>
    </rPh>
    <phoneticPr fontId="1"/>
  </si>
  <si>
    <t>種目名</t>
    <rPh sb="0" eb="2">
      <t>シュモク</t>
    </rPh>
    <rPh sb="2" eb="3">
      <t>メイ</t>
    </rPh>
    <phoneticPr fontId="1"/>
  </si>
  <si>
    <t>A0101</t>
  </si>
  <si>
    <t>建設コンサルタント
（施工計画、施工設備及び積算）</t>
    <phoneticPr fontId="1"/>
  </si>
  <si>
    <t>建設コンサルタント
（鋼構造及びコンクリート）</t>
    <phoneticPr fontId="1"/>
  </si>
  <si>
    <t>建設コンサルタント（トンネル）</t>
    <phoneticPr fontId="1"/>
  </si>
  <si>
    <t>建設コンサルタント
（都市計画及び地方計画）</t>
    <phoneticPr fontId="1"/>
  </si>
  <si>
    <t>建設コンサルタント
（上水道及び工業用水道）</t>
    <phoneticPr fontId="1"/>
  </si>
  <si>
    <t>建設コンサルタント
（河川、砂防及び海岸・海洋）</t>
    <phoneticPr fontId="1"/>
  </si>
  <si>
    <t>基準寝具類以外の医療物品
（白衣、手術衣等）</t>
    <phoneticPr fontId="1"/>
  </si>
  <si>
    <t>ポンプ設備
（道路排水、小規模プール含む）</t>
    <phoneticPr fontId="1"/>
  </si>
  <si>
    <t>追加</t>
    <rPh sb="0" eb="2">
      <t>ツイカ</t>
    </rPh>
    <phoneticPr fontId="1"/>
  </si>
  <si>
    <t>支払サイクル</t>
    <rPh sb="0" eb="2">
      <t>シハライ</t>
    </rPh>
    <phoneticPr fontId="1"/>
  </si>
  <si>
    <t>月末締め翌月末払い</t>
  </si>
  <si>
    <t>T</t>
    <phoneticPr fontId="1"/>
  </si>
  <si>
    <t>000</t>
    <phoneticPr fontId="1"/>
  </si>
  <si>
    <t>P</t>
    <phoneticPr fontId="1"/>
  </si>
  <si>
    <t>F</t>
    <phoneticPr fontId="1"/>
  </si>
  <si>
    <t>締日・支払日設定なし</t>
    <rPh sb="0" eb="2">
      <t>シメビ</t>
    </rPh>
    <rPh sb="3" eb="5">
      <t>シハライ</t>
    </rPh>
    <rPh sb="5" eb="6">
      <t>ヒ</t>
    </rPh>
    <rPh sb="6" eb="8">
      <t>セッテイ</t>
    </rPh>
    <phoneticPr fontId="1"/>
  </si>
  <si>
    <t>280　清掃施設工事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</si>
</sst>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m/dd"/>
    <numFmt numFmtId="177" formatCode="#,##0_ "/>
  </numFmts>
  <fonts count="31" x14ac:knownFonts="1">
    <font>
      <sz val="11"/>
      <color theme="1"/>
      <name val="ＭＳ Ｐゴシック"/>
      <family val="2"/>
      <charset val="128"/>
    </font>
    <font>
      <sz val="6"/>
      <name val="ＭＳ Ｐゴシック"/>
      <family val="2"/>
      <charset val="128"/>
    </font>
    <font>
      <sz val="12"/>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2"/>
      <color theme="1"/>
      <name val="Meiryo UI"/>
      <family val="3"/>
      <charset val="128"/>
    </font>
    <font>
      <b/>
      <sz val="14"/>
      <color theme="0"/>
      <name val="Meiryo UI"/>
      <family val="3"/>
      <charset val="128"/>
    </font>
    <font>
      <sz val="12"/>
      <color theme="0"/>
      <name val="Meiryo UI"/>
      <family val="3"/>
      <charset val="128"/>
    </font>
    <font>
      <b/>
      <sz val="12"/>
      <color theme="0"/>
      <name val="Meiryo UI"/>
      <family val="3"/>
      <charset val="128"/>
    </font>
    <font>
      <sz val="8"/>
      <color theme="1"/>
      <name val="Meiryo UI"/>
      <family val="3"/>
      <charset val="128"/>
    </font>
    <font>
      <u/>
      <sz val="11"/>
      <color theme="10"/>
      <name val="ＭＳ Ｐゴシック"/>
      <family val="2"/>
      <charset val="128"/>
    </font>
    <font>
      <sz val="14"/>
      <color theme="0" tint="-0.249977111117893"/>
      <name val="Meiryo UI"/>
      <family val="3"/>
      <charset val="128"/>
    </font>
    <font>
      <sz val="10"/>
      <color theme="1"/>
      <name val="Meiryo UI"/>
      <family val="3"/>
      <charset val="128"/>
    </font>
    <font>
      <sz val="10"/>
      <color theme="0" tint="-0.249977111117893"/>
      <name val="Meiryo UI"/>
      <family val="3"/>
      <charset val="128"/>
    </font>
    <font>
      <sz val="12"/>
      <color theme="2"/>
      <name val="Meiryo UI"/>
      <family val="3"/>
      <charset val="128"/>
    </font>
    <font>
      <sz val="12"/>
      <name val="Meiryo UI"/>
      <family val="3"/>
      <charset val="128"/>
    </font>
    <font>
      <b/>
      <sz val="12"/>
      <name val="Meiryo UI"/>
      <family val="3"/>
      <charset val="128"/>
    </font>
    <font>
      <sz val="14"/>
      <name val="Meiryo UI"/>
      <family val="3"/>
      <charset val="128"/>
    </font>
    <font>
      <sz val="14"/>
      <color rgb="FFFF0000"/>
      <name val="Meiryo UI"/>
      <family val="3"/>
      <charset val="128"/>
    </font>
    <font>
      <sz val="14"/>
      <color rgb="FFC00000"/>
      <name val="Meiryo UI"/>
      <family val="3"/>
      <charset val="128"/>
    </font>
    <font>
      <sz val="9"/>
      <color theme="1"/>
      <name val="Meiryo UI"/>
      <family val="3"/>
      <charset val="128"/>
    </font>
    <font>
      <sz val="8"/>
      <color theme="0"/>
      <name val="Meiryo UI"/>
      <family val="3"/>
      <charset val="128"/>
    </font>
    <font>
      <sz val="11"/>
      <color theme="1"/>
      <name val="ＭＳ Ｐゴシック"/>
      <family val="2"/>
      <charset val="128"/>
    </font>
    <font>
      <sz val="11"/>
      <color theme="1"/>
      <name val="Meiryo UI"/>
      <family val="3"/>
      <charset val="128"/>
    </font>
    <font>
      <u/>
      <sz val="12"/>
      <color theme="10"/>
      <name val="Meiryo UI"/>
      <family val="3"/>
      <charset val="128"/>
    </font>
    <font>
      <b/>
      <sz val="11"/>
      <color indexed="81"/>
      <name val="Meiryo UI"/>
      <family val="3"/>
      <charset val="128"/>
    </font>
    <font>
      <sz val="11"/>
      <color indexed="81"/>
      <name val="Meiryo UI"/>
      <family val="3"/>
      <charset val="128"/>
    </font>
    <font>
      <b/>
      <sz val="11"/>
      <color indexed="10"/>
      <name val="Meiryo UI"/>
      <family val="3"/>
      <charset val="128"/>
    </font>
    <font>
      <sz val="11"/>
      <color indexed="10"/>
      <name val="Meiryo UI"/>
      <family val="3"/>
      <charset val="128"/>
    </font>
    <font>
      <sz val="10"/>
      <color theme="0"/>
      <name val="Meiryo UI"/>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rgb="FFDCFFDC"/>
        <bgColor indexed="64"/>
      </patternFill>
    </fill>
    <fill>
      <patternFill patternType="solid">
        <fgColor rgb="FF0070C0"/>
        <bgColor indexed="64"/>
      </patternFill>
    </fill>
    <fill>
      <patternFill patternType="solid">
        <fgColor rgb="FF00008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E6E6E6"/>
        <bgColor indexed="64"/>
      </patternFill>
    </fill>
  </fills>
  <borders count="12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medium">
        <color theme="1"/>
      </right>
      <top style="thin">
        <color theme="1"/>
      </top>
      <bottom style="thin">
        <color indexed="64"/>
      </bottom>
      <diagonal/>
    </border>
    <border>
      <left/>
      <right style="medium">
        <color theme="1"/>
      </right>
      <top/>
      <bottom style="thin">
        <color indexed="64"/>
      </bottom>
      <diagonal/>
    </border>
    <border>
      <left style="thin">
        <color indexed="64"/>
      </left>
      <right style="medium">
        <color theme="1"/>
      </right>
      <top style="thin">
        <color indexed="64"/>
      </top>
      <bottom style="medium">
        <color theme="1"/>
      </bottom>
      <diagonal/>
    </border>
    <border>
      <left/>
      <right/>
      <top style="thin">
        <color indexed="64"/>
      </top>
      <bottom style="medium">
        <color theme="1"/>
      </bottom>
      <diagonal/>
    </border>
    <border>
      <left/>
      <right/>
      <top style="thin">
        <color theme="0" tint="-0.24994659260841701"/>
      </top>
      <bottom/>
      <diagonal/>
    </border>
    <border>
      <left style="thin">
        <color theme="0" tint="-0.24994659260841701"/>
      </left>
      <right style="thin">
        <color theme="0" tint="-0.24994659260841701"/>
      </right>
      <top style="thin">
        <color indexed="64"/>
      </top>
      <bottom style="thin">
        <color indexed="64"/>
      </bottom>
      <diagonal/>
    </border>
    <border>
      <left/>
      <right/>
      <top style="thin">
        <color theme="0" tint="-0.24994659260841701"/>
      </top>
      <bottom style="medium">
        <color indexed="64"/>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style="thin">
        <color indexed="64"/>
      </left>
      <right/>
      <top style="thick">
        <color rgb="FF002060"/>
      </top>
      <bottom style="thick">
        <color rgb="FF002060"/>
      </bottom>
      <diagonal/>
    </border>
    <border>
      <left/>
      <right style="thin">
        <color indexed="64"/>
      </right>
      <top style="thick">
        <color rgb="FF002060"/>
      </top>
      <bottom style="thick">
        <color rgb="FF002060"/>
      </bottom>
      <diagonal/>
    </border>
    <border>
      <left style="double">
        <color indexed="64"/>
      </left>
      <right/>
      <top style="thick">
        <color rgb="FF002060"/>
      </top>
      <bottom style="thick">
        <color rgb="FF002060"/>
      </bottom>
      <diagonal/>
    </border>
    <border>
      <left style="thin">
        <color indexed="64"/>
      </left>
      <right style="thick">
        <color rgb="FF002060"/>
      </right>
      <top style="thick">
        <color rgb="FF002060"/>
      </top>
      <bottom style="thick">
        <color rgb="FF002060"/>
      </bottom>
      <diagonal/>
    </border>
    <border>
      <left style="thin">
        <color indexed="64"/>
      </left>
      <right/>
      <top style="thick">
        <color rgb="FF002060"/>
      </top>
      <bottom style="thin">
        <color indexed="64"/>
      </bottom>
      <diagonal/>
    </border>
    <border>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top style="thin">
        <color indexed="64"/>
      </top>
      <bottom style="thin">
        <color theme="0" tint="-0.24994659260841701"/>
      </bottom>
      <diagonal/>
    </border>
    <border>
      <left/>
      <right style="thick">
        <color rgb="FF002060"/>
      </right>
      <top style="thin">
        <color indexed="64"/>
      </top>
      <bottom style="thin">
        <color theme="0" tint="-0.24994659260841701"/>
      </bottom>
      <diagonal/>
    </border>
    <border>
      <left style="thick">
        <color rgb="FF002060"/>
      </left>
      <right/>
      <top style="thin">
        <color theme="0" tint="-0.24994659260841701"/>
      </top>
      <bottom style="thin">
        <color indexed="64"/>
      </bottom>
      <diagonal/>
    </border>
    <border>
      <left/>
      <right style="thick">
        <color rgb="FF002060"/>
      </right>
      <top style="thin">
        <color theme="0" tint="-0.24994659260841701"/>
      </top>
      <bottom style="thin">
        <color indexed="64"/>
      </bottom>
      <diagonal/>
    </border>
    <border>
      <left style="thick">
        <color rgb="FF002060"/>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top style="thin">
        <color indexed="64"/>
      </top>
      <bottom/>
      <diagonal/>
    </border>
    <border>
      <left/>
      <right style="thick">
        <color rgb="FF002060"/>
      </right>
      <top style="thin">
        <color indexed="64"/>
      </top>
      <bottom/>
      <diagonal/>
    </border>
    <border>
      <left style="thick">
        <color rgb="FF002060"/>
      </left>
      <right/>
      <top style="thin">
        <color indexed="64"/>
      </top>
      <bottom style="thick">
        <color rgb="FF002060"/>
      </bottom>
      <diagonal/>
    </border>
    <border>
      <left/>
      <right/>
      <top style="thin">
        <color indexed="64"/>
      </top>
      <bottom style="thick">
        <color rgb="FF002060"/>
      </bottom>
      <diagonal/>
    </border>
    <border>
      <left/>
      <right style="thick">
        <color rgb="FF002060"/>
      </right>
      <top style="thin">
        <color indexed="64"/>
      </top>
      <bottom style="thick">
        <color rgb="FF002060"/>
      </bottom>
      <diagonal/>
    </border>
    <border>
      <left style="thick">
        <color rgb="FF002060"/>
      </left>
      <right/>
      <top style="thick">
        <color rgb="FF002060"/>
      </top>
      <bottom/>
      <diagonal/>
    </border>
    <border>
      <left/>
      <right style="thick">
        <color rgb="FF002060"/>
      </right>
      <top style="thick">
        <color rgb="FF002060"/>
      </top>
      <bottom/>
      <diagonal/>
    </border>
    <border>
      <left/>
      <right style="thick">
        <color rgb="FF002060"/>
      </right>
      <top style="thick">
        <color rgb="FF002060"/>
      </top>
      <bottom style="thick">
        <color rgb="FF002060"/>
      </bottom>
      <diagonal/>
    </border>
    <border>
      <left style="thick">
        <color rgb="FF002060"/>
      </left>
      <right style="thick">
        <color rgb="FF002060"/>
      </right>
      <top style="thick">
        <color rgb="FF002060"/>
      </top>
      <bottom style="thin">
        <color indexed="64"/>
      </bottom>
      <diagonal/>
    </border>
    <border>
      <left style="thick">
        <color rgb="FF002060"/>
      </left>
      <right/>
      <top style="thick">
        <color rgb="FF002060"/>
      </top>
      <bottom style="thin">
        <color indexed="64"/>
      </bottom>
      <diagonal/>
    </border>
    <border>
      <left style="thin">
        <color theme="0" tint="-0.24994659260841701"/>
      </left>
      <right style="thin">
        <color theme="0" tint="-0.24994659260841701"/>
      </right>
      <top style="thick">
        <color rgb="FF002060"/>
      </top>
      <bottom style="thin">
        <color indexed="64"/>
      </bottom>
      <diagonal/>
    </border>
    <border>
      <left style="thin">
        <color indexed="64"/>
      </left>
      <right style="thin">
        <color theme="0" tint="-0.24994659260841701"/>
      </right>
      <top style="thick">
        <color rgb="FF002060"/>
      </top>
      <bottom style="thin">
        <color indexed="64"/>
      </bottom>
      <diagonal/>
    </border>
    <border>
      <left/>
      <right style="thick">
        <color rgb="FF002060"/>
      </right>
      <top style="thick">
        <color rgb="FF002060"/>
      </top>
      <bottom style="thin">
        <color indexed="64"/>
      </bottom>
      <diagonal/>
    </border>
    <border>
      <left/>
      <right style="thick">
        <color rgb="FF002060"/>
      </right>
      <top/>
      <bottom style="thin">
        <color indexed="64"/>
      </bottom>
      <diagonal/>
    </border>
    <border>
      <left style="thick">
        <color rgb="FF002060"/>
      </left>
      <right/>
      <top style="thin">
        <color indexed="64"/>
      </top>
      <bottom style="thin">
        <color rgb="FFC00000"/>
      </bottom>
      <diagonal/>
    </border>
    <border>
      <left/>
      <right/>
      <top style="thin">
        <color indexed="64"/>
      </top>
      <bottom style="thin">
        <color rgb="FFC00000"/>
      </bottom>
      <diagonal/>
    </border>
    <border>
      <left/>
      <right style="thick">
        <color rgb="FF002060"/>
      </right>
      <top style="thin">
        <color indexed="64"/>
      </top>
      <bottom style="thin">
        <color rgb="FFC00000"/>
      </bottom>
      <diagonal/>
    </border>
    <border>
      <left style="thick">
        <color rgb="FF002060"/>
      </left>
      <right style="thin">
        <color indexed="64"/>
      </right>
      <top style="thin">
        <color theme="0" tint="-0.24994659260841701"/>
      </top>
      <bottom style="thin">
        <color indexed="64"/>
      </bottom>
      <diagonal/>
    </border>
    <border>
      <left style="thin">
        <color indexed="64"/>
      </left>
      <right style="thick">
        <color rgb="FF002060"/>
      </right>
      <top style="thin">
        <color theme="0" tint="-0.24994659260841701"/>
      </top>
      <bottom style="thin">
        <color indexed="64"/>
      </bottom>
      <diagonal/>
    </border>
    <border>
      <left style="thick">
        <color rgb="FF002060"/>
      </left>
      <right style="thin">
        <color indexed="64"/>
      </right>
      <top style="thin">
        <color theme="0" tint="-0.24994659260841701"/>
      </top>
      <bottom style="thick">
        <color rgb="FF002060"/>
      </bottom>
      <diagonal/>
    </border>
    <border>
      <left style="thin">
        <color indexed="64"/>
      </left>
      <right style="thick">
        <color rgb="FF002060"/>
      </right>
      <top style="thin">
        <color theme="0" tint="-0.24994659260841701"/>
      </top>
      <bottom style="thick">
        <color rgb="FF002060"/>
      </bottom>
      <diagonal/>
    </border>
    <border>
      <left style="thick">
        <color rgb="FF002060"/>
      </left>
      <right style="thick">
        <color rgb="FF002060"/>
      </right>
      <top style="thin">
        <color auto="1"/>
      </top>
      <bottom style="thin">
        <color auto="1"/>
      </bottom>
      <diagonal/>
    </border>
    <border>
      <left style="thick">
        <color rgb="FF002060"/>
      </left>
      <right style="thick">
        <color rgb="FF002060"/>
      </right>
      <top style="thin">
        <color auto="1"/>
      </top>
      <bottom style="thick">
        <color rgb="FF002060"/>
      </bottom>
      <diagonal/>
    </border>
    <border>
      <left style="thick">
        <color rgb="FFC00000"/>
      </left>
      <right/>
      <top style="thin">
        <color rgb="FFC00000"/>
      </top>
      <bottom style="thick">
        <color rgb="FFC00000"/>
      </bottom>
      <diagonal/>
    </border>
    <border>
      <left/>
      <right/>
      <top style="thin">
        <color rgb="FFC00000"/>
      </top>
      <bottom style="thick">
        <color rgb="FFC00000"/>
      </bottom>
      <diagonal/>
    </border>
    <border>
      <left/>
      <right style="thick">
        <color rgb="FFC00000"/>
      </right>
      <top style="thin">
        <color rgb="FFC00000"/>
      </top>
      <bottom style="thick">
        <color rgb="FFC00000"/>
      </bottom>
      <diagonal/>
    </border>
    <border>
      <left style="thick">
        <color rgb="FF002060"/>
      </left>
      <right/>
      <top style="thick">
        <color rgb="FF002060"/>
      </top>
      <bottom style="thin">
        <color theme="0" tint="-0.24994659260841701"/>
      </bottom>
      <diagonal/>
    </border>
    <border>
      <left/>
      <right/>
      <top style="thick">
        <color rgb="FF002060"/>
      </top>
      <bottom style="thin">
        <color theme="0" tint="-0.24994659260841701"/>
      </bottom>
      <diagonal/>
    </border>
    <border>
      <left/>
      <right style="thick">
        <color rgb="FF002060"/>
      </right>
      <top style="thick">
        <color rgb="FF002060"/>
      </top>
      <bottom style="thin">
        <color theme="0" tint="-0.24994659260841701"/>
      </bottom>
      <diagonal/>
    </border>
    <border>
      <left style="double">
        <color rgb="FFC00000"/>
      </left>
      <right/>
      <top style="thick">
        <color rgb="FFC00000"/>
      </top>
      <bottom style="thin">
        <color rgb="FFC00000"/>
      </bottom>
      <diagonal/>
    </border>
    <border>
      <left/>
      <right/>
      <top style="thick">
        <color rgb="FFC00000"/>
      </top>
      <bottom style="thin">
        <color rgb="FFC00000"/>
      </bottom>
      <diagonal/>
    </border>
    <border>
      <left/>
      <right style="double">
        <color rgb="FFC00000"/>
      </right>
      <top style="thick">
        <color rgb="FFC00000"/>
      </top>
      <bottom style="thin">
        <color rgb="FFC00000"/>
      </bottom>
      <diagonal/>
    </border>
    <border>
      <left style="thick">
        <color rgb="FF002060"/>
      </left>
      <right/>
      <top style="thin">
        <color rgb="FF002060"/>
      </top>
      <bottom style="medium">
        <color rgb="FF002060"/>
      </bottom>
      <diagonal/>
    </border>
    <border>
      <left/>
      <right/>
      <top style="thin">
        <color rgb="FF002060"/>
      </top>
      <bottom style="medium">
        <color rgb="FF002060"/>
      </bottom>
      <diagonal/>
    </border>
    <border>
      <left/>
      <right style="thick">
        <color rgb="FF002060"/>
      </right>
      <top style="thin">
        <color rgb="FF002060"/>
      </top>
      <bottom style="medium">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ck">
        <color rgb="FF002060"/>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rgb="FF002060"/>
      </left>
      <right/>
      <top style="thin">
        <color indexed="64"/>
      </top>
      <bottom style="medium">
        <color auto="1"/>
      </bottom>
      <diagonal/>
    </border>
    <border>
      <left style="thin">
        <color indexed="64"/>
      </left>
      <right style="thin">
        <color indexed="64"/>
      </right>
      <top style="thin">
        <color indexed="64"/>
      </top>
      <bottom style="thick">
        <color rgb="FF002060"/>
      </bottom>
      <diagonal/>
    </border>
  </borders>
  <cellStyleXfs count="3">
    <xf numFmtId="0" fontId="0" fillId="0" borderId="0">
      <alignment vertical="center"/>
    </xf>
    <xf numFmtId="0" fontId="11" fillId="0" borderId="0" applyNumberFormat="0" applyFill="0" applyBorder="0" applyAlignment="0" applyProtection="0">
      <alignment vertical="center"/>
    </xf>
    <xf numFmtId="6" fontId="23" fillId="0" borderId="0" applyFon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24" xfId="0" applyFont="1" applyFill="1" applyBorder="1" applyAlignment="1">
      <alignment horizontal="centerContinuous" vertical="center"/>
    </xf>
    <xf numFmtId="0" fontId="2" fillId="2" borderId="25" xfId="0" applyFont="1" applyFill="1" applyBorder="1" applyAlignment="1">
      <alignment horizontal="centerContinuous" vertical="center"/>
    </xf>
    <xf numFmtId="0" fontId="2" fillId="2" borderId="26" xfId="0" applyFont="1" applyFill="1" applyBorder="1" applyAlignment="1">
      <alignment horizontal="centerContinuous" vertical="center"/>
    </xf>
    <xf numFmtId="0" fontId="2" fillId="2" borderId="35" xfId="0" applyFont="1" applyFill="1" applyBorder="1" applyAlignment="1">
      <alignment horizontal="center" vertical="center"/>
    </xf>
    <xf numFmtId="0" fontId="2" fillId="2" borderId="42" xfId="0" applyFont="1" applyFill="1" applyBorder="1" applyAlignment="1">
      <alignment horizontal="centerContinuous" vertical="center"/>
    </xf>
    <xf numFmtId="0" fontId="2" fillId="2" borderId="24" xfId="0" applyFont="1" applyFill="1" applyBorder="1" applyAlignment="1">
      <alignment horizontal="left" vertical="center" indent="1"/>
    </xf>
    <xf numFmtId="49" fontId="10" fillId="0" borderId="0" xfId="0" applyNumberFormat="1" applyFont="1" applyAlignment="1">
      <alignment horizontal="center" vertical="center"/>
    </xf>
    <xf numFmtId="0" fontId="2" fillId="7" borderId="35" xfId="0" applyFont="1" applyFill="1" applyBorder="1" applyAlignment="1">
      <alignment horizontal="center" vertical="center"/>
    </xf>
    <xf numFmtId="0" fontId="2" fillId="7" borderId="24" xfId="0" applyFont="1" applyFill="1" applyBorder="1" applyAlignment="1">
      <alignment horizontal="left" vertical="center" indent="1"/>
    </xf>
    <xf numFmtId="0" fontId="2" fillId="7" borderId="19" xfId="0" applyFont="1" applyFill="1" applyBorder="1" applyAlignment="1">
      <alignment horizontal="left" vertical="center" indent="1"/>
    </xf>
    <xf numFmtId="0" fontId="2" fillId="7" borderId="33" xfId="0" applyFont="1" applyFill="1" applyBorder="1" applyAlignment="1">
      <alignment horizontal="left" vertical="center" indent="1"/>
    </xf>
    <xf numFmtId="0" fontId="2" fillId="7" borderId="21" xfId="0" applyFont="1" applyFill="1" applyBorder="1" applyAlignment="1">
      <alignment horizontal="center" vertical="center"/>
    </xf>
    <xf numFmtId="0" fontId="2" fillId="7" borderId="23" xfId="0" applyFont="1" applyFill="1" applyBorder="1" applyAlignment="1">
      <alignment horizontal="left" vertical="center" indent="1"/>
    </xf>
    <xf numFmtId="0" fontId="2" fillId="7" borderId="25" xfId="0" applyFont="1" applyFill="1" applyBorder="1" applyAlignment="1">
      <alignment horizontal="left" vertical="center" indent="1"/>
    </xf>
    <xf numFmtId="0" fontId="2" fillId="7" borderId="18" xfId="0" applyFont="1" applyFill="1" applyBorder="1" applyAlignment="1">
      <alignment horizontal="left" vertical="center" indent="1"/>
    </xf>
    <xf numFmtId="0" fontId="2" fillId="7" borderId="20" xfId="0" applyFont="1" applyFill="1" applyBorder="1" applyAlignment="1">
      <alignment horizontal="left" vertical="center" indent="1"/>
    </xf>
    <xf numFmtId="0" fontId="2" fillId="2" borderId="38" xfId="0" applyFont="1" applyFill="1" applyBorder="1" applyAlignment="1">
      <alignment horizontal="center" vertical="center"/>
    </xf>
    <xf numFmtId="0" fontId="2" fillId="7" borderId="50" xfId="0" applyFont="1" applyFill="1" applyBorder="1" applyAlignment="1">
      <alignment horizontal="left" vertical="center" indent="1"/>
    </xf>
    <xf numFmtId="0" fontId="13" fillId="0" borderId="0" xfId="0" applyFont="1">
      <alignment vertical="center"/>
    </xf>
    <xf numFmtId="0" fontId="2" fillId="7" borderId="33" xfId="0" applyFont="1" applyFill="1" applyBorder="1" applyAlignment="1">
      <alignment horizontal="left" vertical="center" wrapText="1" indent="1"/>
    </xf>
    <xf numFmtId="0" fontId="2" fillId="2" borderId="18" xfId="0" applyFont="1" applyFill="1" applyBorder="1">
      <alignment vertical="center"/>
    </xf>
    <xf numFmtId="0" fontId="2" fillId="7" borderId="32" xfId="0" applyFont="1" applyFill="1" applyBorder="1">
      <alignment vertical="center"/>
    </xf>
    <xf numFmtId="0" fontId="15" fillId="8" borderId="25" xfId="0" applyFont="1" applyFill="1" applyBorder="1" applyAlignment="1">
      <alignment vertical="center" shrinkToFit="1"/>
    </xf>
    <xf numFmtId="0" fontId="15" fillId="8" borderId="26" xfId="0" applyFont="1" applyFill="1" applyBorder="1" applyAlignment="1">
      <alignment vertical="center" shrinkToFit="1"/>
    </xf>
    <xf numFmtId="0" fontId="15" fillId="8" borderId="25" xfId="0" applyFont="1" applyFill="1" applyBorder="1" applyAlignment="1">
      <alignment horizontal="left" vertical="center" indent="1"/>
    </xf>
    <xf numFmtId="0" fontId="15" fillId="8" borderId="32" xfId="0" applyFont="1" applyFill="1" applyBorder="1" applyAlignment="1">
      <alignment horizontal="left" vertical="center" indent="1"/>
    </xf>
    <xf numFmtId="49" fontId="2" fillId="0" borderId="0" xfId="0" applyNumberFormat="1" applyFont="1">
      <alignment vertical="center"/>
    </xf>
    <xf numFmtId="49" fontId="21" fillId="0" borderId="0" xfId="0" applyNumberFormat="1" applyFont="1">
      <alignment vertical="center"/>
    </xf>
    <xf numFmtId="49" fontId="8" fillId="0" borderId="0" xfId="0" applyNumberFormat="1" applyFont="1">
      <alignment vertical="center"/>
    </xf>
    <xf numFmtId="49" fontId="21" fillId="0" borderId="0" xfId="0" applyNumberFormat="1" applyFont="1" applyAlignment="1">
      <alignment horizontal="center" vertical="center"/>
    </xf>
    <xf numFmtId="49" fontId="21" fillId="0" borderId="0" xfId="0" applyNumberFormat="1" applyFont="1" applyAlignment="1">
      <alignment horizontal="center" vertical="center" wrapText="1"/>
    </xf>
    <xf numFmtId="49" fontId="21" fillId="0" borderId="42" xfId="0" applyNumberFormat="1" applyFont="1" applyBorder="1">
      <alignment vertical="center"/>
    </xf>
    <xf numFmtId="49" fontId="22" fillId="0" borderId="0" xfId="0" applyNumberFormat="1" applyFont="1" applyAlignment="1">
      <alignment horizontal="center" vertical="center"/>
    </xf>
    <xf numFmtId="0" fontId="2" fillId="2" borderId="56" xfId="0" applyFont="1" applyFill="1" applyBorder="1" applyAlignment="1">
      <alignment horizontal="centerContinuous" vertical="center"/>
    </xf>
    <xf numFmtId="0" fontId="2" fillId="2" borderId="58" xfId="0" applyFont="1" applyFill="1" applyBorder="1" applyAlignment="1">
      <alignment horizontal="centerContinuous" vertical="center"/>
    </xf>
    <xf numFmtId="0" fontId="2" fillId="7" borderId="1" xfId="0" applyFont="1" applyFill="1" applyBorder="1">
      <alignment vertical="center"/>
    </xf>
    <xf numFmtId="49" fontId="3" fillId="7" borderId="1" xfId="0" applyNumberFormat="1" applyFont="1" applyFill="1" applyBorder="1">
      <alignment vertical="center"/>
    </xf>
    <xf numFmtId="49" fontId="3" fillId="7" borderId="62" xfId="0" applyNumberFormat="1" applyFont="1" applyFill="1" applyBorder="1" applyAlignment="1" applyProtection="1">
      <alignment horizontal="center" vertical="center"/>
      <protection locked="0"/>
    </xf>
    <xf numFmtId="0" fontId="2" fillId="2" borderId="28" xfId="0" applyFont="1" applyFill="1" applyBorder="1" applyAlignment="1">
      <alignment horizontal="centerContinuous" vertical="center"/>
    </xf>
    <xf numFmtId="0" fontId="2" fillId="2" borderId="17" xfId="0" applyFont="1" applyFill="1" applyBorder="1" applyAlignment="1">
      <alignment horizontal="centerContinuous" vertical="center"/>
    </xf>
    <xf numFmtId="0" fontId="2" fillId="2" borderId="29" xfId="0" applyFont="1" applyFill="1" applyBorder="1" applyAlignment="1">
      <alignment horizontal="centerContinuous" vertical="center"/>
    </xf>
    <xf numFmtId="49" fontId="3" fillId="7" borderId="89" xfId="0" applyNumberFormat="1" applyFont="1" applyFill="1" applyBorder="1" applyAlignment="1" applyProtection="1">
      <alignment horizontal="center" vertical="center"/>
      <protection locked="0"/>
    </xf>
    <xf numFmtId="49" fontId="3" fillId="7" borderId="90" xfId="0" applyNumberFormat="1" applyFont="1" applyFill="1" applyBorder="1" applyAlignment="1" applyProtection="1">
      <alignment horizontal="center" vertical="center"/>
      <protection locked="0"/>
    </xf>
    <xf numFmtId="49" fontId="3" fillId="7" borderId="71" xfId="0" applyNumberFormat="1" applyFont="1" applyFill="1" applyBorder="1" applyAlignment="1" applyProtection="1">
      <alignment horizontal="center" vertical="center"/>
      <protection locked="0"/>
    </xf>
    <xf numFmtId="49" fontId="3" fillId="7" borderId="91" xfId="0" applyNumberFormat="1" applyFont="1" applyFill="1" applyBorder="1" applyAlignment="1" applyProtection="1">
      <alignment horizontal="center" vertical="center"/>
      <protection locked="0"/>
    </xf>
    <xf numFmtId="49" fontId="3" fillId="7" borderId="92" xfId="0" applyNumberFormat="1" applyFont="1" applyFill="1" applyBorder="1" applyAlignment="1" applyProtection="1">
      <alignment horizontal="center" vertical="center"/>
      <protection locked="0"/>
    </xf>
    <xf numFmtId="49" fontId="3" fillId="7" borderId="78" xfId="0" applyNumberFormat="1" applyFont="1" applyFill="1" applyBorder="1" applyAlignment="1" applyProtection="1">
      <alignment horizontal="center" vertical="center"/>
      <protection locked="0"/>
    </xf>
    <xf numFmtId="49" fontId="3" fillId="7" borderId="36" xfId="0" applyNumberFormat="1" applyFont="1" applyFill="1" applyBorder="1" applyAlignment="1" applyProtection="1">
      <alignment horizontal="center" vertical="center"/>
      <protection locked="0"/>
    </xf>
    <xf numFmtId="0" fontId="24" fillId="0" borderId="0" xfId="0" applyFont="1" applyAlignment="1">
      <alignment horizontal="right" vertical="center" indent="1"/>
    </xf>
    <xf numFmtId="0" fontId="13" fillId="0" borderId="0" xfId="0" applyFont="1" applyAlignment="1">
      <alignment horizontal="right" vertical="center" indent="1"/>
    </xf>
    <xf numFmtId="0" fontId="13" fillId="9" borderId="42" xfId="0" applyFont="1" applyFill="1" applyBorder="1" applyAlignment="1">
      <alignment horizontal="left" vertical="center" indent="1" shrinkToFit="1"/>
    </xf>
    <xf numFmtId="0" fontId="13" fillId="9" borderId="42" xfId="0" applyFont="1" applyFill="1" applyBorder="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Continuous" vertical="center" wrapText="1"/>
    </xf>
    <xf numFmtId="0" fontId="13" fillId="0" borderId="0" xfId="0" applyFont="1" applyAlignment="1">
      <alignment horizontal="left" vertical="center" indent="1"/>
    </xf>
    <xf numFmtId="0" fontId="13" fillId="0" borderId="42" xfId="0" applyFont="1" applyBorder="1" applyAlignment="1">
      <alignment horizontal="center" vertical="center"/>
    </xf>
    <xf numFmtId="0" fontId="13" fillId="0" borderId="36" xfId="0" applyFont="1" applyBorder="1" applyAlignment="1">
      <alignment horizontal="center" vertical="center"/>
    </xf>
    <xf numFmtId="0" fontId="13" fillId="0" borderId="0" xfId="0" applyFont="1" applyAlignment="1">
      <alignment horizontal="center" vertical="center" wrapText="1"/>
    </xf>
    <xf numFmtId="0" fontId="13" fillId="0" borderId="42" xfId="0" applyFont="1" applyBorder="1">
      <alignment vertical="center"/>
    </xf>
    <xf numFmtId="0" fontId="2" fillId="7" borderId="17" xfId="0" applyFont="1" applyFill="1" applyBorder="1" applyAlignment="1">
      <alignment horizontal="left" vertical="center" indent="1"/>
    </xf>
    <xf numFmtId="0" fontId="2" fillId="2" borderId="25" xfId="0" applyFont="1" applyFill="1" applyBorder="1" applyAlignment="1">
      <alignment horizontal="left" vertical="center" indent="1"/>
    </xf>
    <xf numFmtId="177" fontId="3" fillId="0" borderId="73" xfId="0" applyNumberFormat="1" applyFont="1" applyBorder="1" applyAlignment="1" applyProtection="1">
      <alignment horizontal="left" vertical="center" indent="1"/>
      <protection locked="0"/>
    </xf>
    <xf numFmtId="0" fontId="2" fillId="2" borderId="17" xfId="0" applyFont="1" applyFill="1" applyBorder="1">
      <alignment vertical="center"/>
    </xf>
    <xf numFmtId="49" fontId="3" fillId="7" borderId="69" xfId="0" applyNumberFormat="1" applyFont="1" applyFill="1" applyBorder="1" applyAlignment="1" applyProtection="1">
      <alignment horizontal="center" vertical="center"/>
      <protection locked="0"/>
    </xf>
    <xf numFmtId="49" fontId="3" fillId="7" borderId="60" xfId="0" applyNumberFormat="1" applyFont="1" applyFill="1" applyBorder="1" applyAlignment="1" applyProtection="1">
      <alignment horizontal="center" vertical="center"/>
      <protection locked="0"/>
    </xf>
    <xf numFmtId="49" fontId="3" fillId="7" borderId="59" xfId="0" applyNumberFormat="1" applyFont="1" applyFill="1" applyBorder="1" applyAlignment="1" applyProtection="1">
      <alignment horizontal="center" vertical="center"/>
      <protection locked="0"/>
    </xf>
    <xf numFmtId="49" fontId="13" fillId="9" borderId="42" xfId="0" applyNumberFormat="1" applyFont="1" applyFill="1" applyBorder="1" applyAlignment="1">
      <alignment horizontal="left" vertical="center" indent="1" shrinkToFit="1"/>
    </xf>
    <xf numFmtId="0" fontId="13" fillId="0" borderId="0" xfId="0" applyFont="1" applyAlignment="1">
      <alignment horizontal="center"/>
    </xf>
    <xf numFmtId="0" fontId="3" fillId="4" borderId="87" xfId="0" applyFont="1" applyFill="1" applyBorder="1" applyAlignment="1" applyProtection="1">
      <alignment horizontal="left" vertical="center" indent="1"/>
      <protection locked="0"/>
    </xf>
    <xf numFmtId="0" fontId="30" fillId="11" borderId="0" xfId="0" applyFont="1" applyFill="1" applyAlignment="1">
      <alignment horizontal="center" vertical="center"/>
    </xf>
    <xf numFmtId="49" fontId="30" fillId="11" borderId="0" xfId="0" applyNumberFormat="1" applyFont="1" applyFill="1" applyAlignment="1">
      <alignment horizontal="center" vertical="center"/>
    </xf>
    <xf numFmtId="49" fontId="13" fillId="0" borderId="0" xfId="0" applyNumberFormat="1" applyFont="1">
      <alignment vertical="center"/>
    </xf>
    <xf numFmtId="0" fontId="21" fillId="9" borderId="42" xfId="0" applyFont="1" applyFill="1" applyBorder="1" applyAlignment="1">
      <alignment horizontal="center" vertical="center"/>
    </xf>
    <xf numFmtId="0" fontId="2" fillId="7" borderId="0" xfId="0" applyFont="1" applyFill="1" applyAlignment="1">
      <alignment horizontal="left" vertical="center" indent="1"/>
    </xf>
    <xf numFmtId="0" fontId="2" fillId="7" borderId="17" xfId="0" applyFont="1" applyFill="1" applyBorder="1" applyAlignment="1">
      <alignment horizontal="right" vertical="center" indent="1"/>
    </xf>
    <xf numFmtId="0" fontId="2" fillId="7" borderId="61" xfId="0" applyFont="1" applyFill="1" applyBorder="1" applyAlignment="1">
      <alignment horizontal="right" vertical="center" indent="1"/>
    </xf>
    <xf numFmtId="0" fontId="2" fillId="7" borderId="53" xfId="0" applyFont="1" applyFill="1" applyBorder="1" applyAlignment="1">
      <alignment horizontal="right" vertical="center" indent="1"/>
    </xf>
    <xf numFmtId="0" fontId="2" fillId="7" borderId="0" xfId="0" applyFont="1" applyFill="1" applyAlignment="1">
      <alignment horizontal="right" vertical="center" indent="1"/>
    </xf>
    <xf numFmtId="0" fontId="2" fillId="7" borderId="22" xfId="0" applyFont="1" applyFill="1" applyBorder="1" applyAlignment="1">
      <alignment horizontal="right" vertical="center" indent="1"/>
    </xf>
    <xf numFmtId="49" fontId="2" fillId="7" borderId="17" xfId="0" applyNumberFormat="1" applyFont="1" applyFill="1" applyBorder="1" applyAlignment="1">
      <alignment horizontal="center" vertical="center"/>
    </xf>
    <xf numFmtId="0" fontId="2" fillId="7" borderId="25" xfId="0" applyFont="1" applyFill="1" applyBorder="1" applyAlignment="1">
      <alignment horizontal="right" vertical="center" indent="1"/>
    </xf>
    <xf numFmtId="0" fontId="2" fillId="7" borderId="0" xfId="0" applyFont="1" applyFill="1">
      <alignment vertical="center"/>
    </xf>
    <xf numFmtId="0" fontId="25" fillId="7" borderId="0" xfId="1" applyFont="1" applyFill="1" applyAlignment="1">
      <alignment horizontal="left" vertical="center" indent="1"/>
    </xf>
    <xf numFmtId="0" fontId="13" fillId="7" borderId="26" xfId="0" applyFont="1" applyFill="1" applyBorder="1" applyAlignment="1">
      <alignment horizontal="left" vertical="center" indent="1"/>
    </xf>
    <xf numFmtId="0" fontId="2" fillId="7" borderId="22" xfId="0" applyFont="1" applyFill="1" applyBorder="1">
      <alignment vertical="center"/>
    </xf>
    <xf numFmtId="0" fontId="2" fillId="2" borderId="25" xfId="0" applyFont="1" applyFill="1" applyBorder="1">
      <alignment vertical="center"/>
    </xf>
    <xf numFmtId="49" fontId="3" fillId="4" borderId="88" xfId="0" applyNumberFormat="1" applyFont="1" applyFill="1" applyBorder="1" applyAlignment="1" applyProtection="1">
      <alignment horizontal="center" vertical="center"/>
      <protection locked="0"/>
    </xf>
    <xf numFmtId="49" fontId="3" fillId="4" borderId="101" xfId="0" applyNumberFormat="1" applyFont="1" applyFill="1" applyBorder="1" applyAlignment="1" applyProtection="1">
      <alignment horizontal="center" vertical="center"/>
      <protection locked="0"/>
    </xf>
    <xf numFmtId="49" fontId="3" fillId="4" borderId="102" xfId="0" applyNumberFormat="1" applyFont="1" applyFill="1" applyBorder="1" applyAlignment="1" applyProtection="1">
      <alignment horizontal="center" vertical="center"/>
      <protection locked="0"/>
    </xf>
    <xf numFmtId="0" fontId="21" fillId="0" borderId="0" xfId="0" applyFont="1">
      <alignment vertical="center"/>
    </xf>
    <xf numFmtId="49" fontId="2" fillId="2" borderId="24" xfId="0" applyNumberFormat="1" applyFont="1" applyFill="1" applyBorder="1" applyAlignment="1">
      <alignment horizontal="center" vertical="center"/>
    </xf>
    <xf numFmtId="49" fontId="2" fillId="2" borderId="47"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49" fontId="2" fillId="0" borderId="17" xfId="0" applyNumberFormat="1" applyFont="1" applyBorder="1" applyAlignment="1">
      <alignment horizontal="left" vertical="center" indent="1"/>
    </xf>
    <xf numFmtId="49" fontId="2" fillId="0" borderId="32" xfId="0" applyNumberFormat="1" applyFont="1" applyBorder="1" applyAlignment="1">
      <alignment horizontal="left" vertical="center" indent="1"/>
    </xf>
    <xf numFmtId="49" fontId="13" fillId="0" borderId="51" xfId="0" applyNumberFormat="1" applyFont="1" applyBorder="1" applyAlignment="1">
      <alignment horizontal="left" vertical="center" indent="1"/>
    </xf>
    <xf numFmtId="49" fontId="13" fillId="0" borderId="52" xfId="0" applyNumberFormat="1" applyFont="1" applyBorder="1" applyAlignment="1">
      <alignment horizontal="left" vertical="center" indent="1"/>
    </xf>
    <xf numFmtId="49" fontId="2" fillId="0" borderId="53" xfId="0" applyNumberFormat="1" applyFont="1" applyBorder="1" applyAlignment="1">
      <alignment horizontal="left" vertical="center" indent="1"/>
    </xf>
    <xf numFmtId="49" fontId="2" fillId="0" borderId="39"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13" fillId="0" borderId="63" xfId="0" applyNumberFormat="1" applyFont="1" applyBorder="1" applyAlignment="1">
      <alignment horizontal="left" vertical="center" indent="1"/>
    </xf>
    <xf numFmtId="49" fontId="2" fillId="0" borderId="4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wrapText="1"/>
    </xf>
    <xf numFmtId="49" fontId="2" fillId="2" borderId="43"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122" xfId="0" applyNumberFormat="1" applyFont="1" applyFill="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left" vertical="center" wrapText="1" indent="1"/>
    </xf>
    <xf numFmtId="49" fontId="2" fillId="0" borderId="17" xfId="0" applyNumberFormat="1" applyFont="1" applyBorder="1" applyAlignment="1">
      <alignment horizontal="center" vertical="center"/>
    </xf>
    <xf numFmtId="49" fontId="2" fillId="0" borderId="32" xfId="0" applyNumberFormat="1" applyFont="1" applyBorder="1" applyAlignment="1">
      <alignment horizontal="left" vertical="center" wrapText="1" indent="1"/>
    </xf>
    <xf numFmtId="49" fontId="2" fillId="0" borderId="25" xfId="0" applyNumberFormat="1" applyFont="1" applyBorder="1" applyAlignment="1">
      <alignment horizontal="left" vertical="center" wrapText="1" indent="1"/>
    </xf>
    <xf numFmtId="49" fontId="2" fillId="0" borderId="19" xfId="0" applyNumberFormat="1" applyFont="1" applyBorder="1">
      <alignment vertical="center"/>
    </xf>
    <xf numFmtId="49" fontId="2" fillId="0" borderId="22" xfId="0" applyNumberFormat="1" applyFont="1" applyBorder="1" applyAlignment="1">
      <alignment horizontal="center" vertical="center"/>
    </xf>
    <xf numFmtId="49" fontId="2" fillId="0" borderId="27" xfId="0" applyNumberFormat="1" applyFont="1" applyBorder="1" applyAlignment="1">
      <alignment horizontal="left" vertical="center" wrapText="1" indent="1"/>
    </xf>
    <xf numFmtId="49" fontId="2" fillId="0" borderId="22" xfId="0" applyNumberFormat="1" applyFont="1" applyBorder="1" applyAlignment="1">
      <alignment horizontal="left" vertical="center" wrapText="1" indent="1"/>
    </xf>
    <xf numFmtId="49" fontId="2" fillId="0" borderId="121" xfId="0" applyNumberFormat="1" applyFont="1" applyBorder="1" applyAlignment="1">
      <alignment horizontal="center" vertical="center"/>
    </xf>
    <xf numFmtId="49" fontId="2" fillId="0" borderId="120"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2" borderId="119" xfId="0" applyNumberFormat="1" applyFont="1" applyFill="1" applyBorder="1" applyAlignment="1">
      <alignment horizontal="center" vertical="center"/>
    </xf>
    <xf numFmtId="49" fontId="2" fillId="0" borderId="25" xfId="0" applyNumberFormat="1" applyFont="1" applyBorder="1" applyAlignment="1">
      <alignment horizontal="left" vertical="center" indent="1"/>
    </xf>
    <xf numFmtId="49" fontId="2" fillId="0" borderId="26" xfId="0" applyNumberFormat="1" applyFont="1" applyBorder="1" applyAlignment="1">
      <alignment horizontal="left" vertical="center" indent="1"/>
    </xf>
    <xf numFmtId="49" fontId="2" fillId="0" borderId="22" xfId="0" applyNumberFormat="1" applyFont="1" applyBorder="1" applyAlignment="1">
      <alignment horizontal="left" vertical="center" indent="1"/>
    </xf>
    <xf numFmtId="49" fontId="2" fillId="0" borderId="78" xfId="0" applyNumberFormat="1" applyFont="1" applyBorder="1" applyAlignment="1">
      <alignment horizontal="center" vertical="center"/>
    </xf>
    <xf numFmtId="49" fontId="2" fillId="2" borderId="42" xfId="0" applyNumberFormat="1" applyFont="1" applyFill="1" applyBorder="1" applyAlignment="1">
      <alignment horizontal="center" vertical="center"/>
    </xf>
    <xf numFmtId="0" fontId="3" fillId="4" borderId="64" xfId="0" applyFont="1" applyFill="1" applyBorder="1" applyAlignment="1" applyProtection="1">
      <alignment horizontal="left" vertical="center" indent="1"/>
      <protection locked="0"/>
    </xf>
    <xf numFmtId="0" fontId="3" fillId="4" borderId="65" xfId="0" applyFont="1" applyFill="1" applyBorder="1" applyAlignment="1" applyProtection="1">
      <alignment horizontal="left" vertical="center" indent="1"/>
      <protection locked="0"/>
    </xf>
    <xf numFmtId="0" fontId="3" fillId="4" borderId="87" xfId="0" applyFont="1" applyFill="1" applyBorder="1" applyAlignment="1" applyProtection="1">
      <alignment horizontal="left" vertical="center" indent="1"/>
      <protection locked="0"/>
    </xf>
    <xf numFmtId="0" fontId="2" fillId="7" borderId="1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9" xfId="0" applyFont="1" applyFill="1" applyBorder="1" applyAlignment="1">
      <alignment horizontal="center" vertical="center"/>
    </xf>
    <xf numFmtId="49" fontId="3" fillId="7" borderId="78" xfId="0" applyNumberFormat="1" applyFont="1" applyFill="1" applyBorder="1" applyAlignment="1" applyProtection="1">
      <alignment horizontal="left" vertical="center" indent="1"/>
      <protection locked="0"/>
    </xf>
    <xf numFmtId="49" fontId="3" fillId="7" borderId="25" xfId="0" applyNumberFormat="1" applyFont="1" applyFill="1" applyBorder="1" applyAlignment="1" applyProtection="1">
      <alignment horizontal="left" vertical="center" indent="1"/>
      <protection locked="0"/>
    </xf>
    <xf numFmtId="49" fontId="3" fillId="7" borderId="79" xfId="0" applyNumberFormat="1" applyFont="1" applyFill="1" applyBorder="1" applyAlignment="1" applyProtection="1">
      <alignment horizontal="left" vertical="center" indent="1"/>
      <protection locked="0"/>
    </xf>
    <xf numFmtId="0" fontId="2" fillId="7" borderId="25" xfId="0" applyFont="1" applyFill="1" applyBorder="1" applyAlignment="1">
      <alignment horizontal="left" vertical="center" indent="1"/>
    </xf>
    <xf numFmtId="0" fontId="2" fillId="7" borderId="26" xfId="0" applyFont="1" applyFill="1" applyBorder="1" applyAlignment="1">
      <alignment horizontal="left" vertical="center" indent="1"/>
    </xf>
    <xf numFmtId="49" fontId="3" fillId="7" borderId="82" xfId="0" applyNumberFormat="1" applyFont="1" applyFill="1" applyBorder="1" applyAlignment="1" applyProtection="1">
      <alignment horizontal="left" vertical="center" indent="1"/>
      <protection locked="0"/>
    </xf>
    <xf numFmtId="49" fontId="3" fillId="7" borderId="83" xfId="0" applyNumberFormat="1" applyFont="1" applyFill="1" applyBorder="1" applyAlignment="1" applyProtection="1">
      <alignment horizontal="left" vertical="center" indent="1"/>
      <protection locked="0"/>
    </xf>
    <xf numFmtId="49" fontId="3" fillId="7" borderId="84" xfId="0" applyNumberFormat="1" applyFont="1" applyFill="1" applyBorder="1" applyAlignment="1" applyProtection="1">
      <alignment horizontal="left" vertical="center" indent="1"/>
      <protection locked="0"/>
    </xf>
    <xf numFmtId="0" fontId="2" fillId="7" borderId="10" xfId="0" applyFont="1" applyFill="1" applyBorder="1" applyAlignment="1">
      <alignment horizontal="left" vertical="center" indent="1"/>
    </xf>
    <xf numFmtId="0" fontId="2" fillId="7" borderId="11" xfId="0" applyFont="1" applyFill="1" applyBorder="1" applyAlignment="1">
      <alignment horizontal="left" vertical="center" indent="1"/>
    </xf>
    <xf numFmtId="0" fontId="2" fillId="7" borderId="17" xfId="0" applyFont="1" applyFill="1" applyBorder="1" applyAlignment="1">
      <alignment horizontal="center" vertical="center" wrapText="1"/>
    </xf>
    <xf numFmtId="0" fontId="2" fillId="7" borderId="32"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 fillId="7" borderId="43" xfId="0" applyFont="1" applyFill="1" applyBorder="1" applyAlignment="1">
      <alignment horizontal="center" vertical="center"/>
    </xf>
    <xf numFmtId="0" fontId="2" fillId="7" borderId="44" xfId="0" applyFont="1" applyFill="1" applyBorder="1" applyAlignment="1">
      <alignment horizontal="center" vertical="center"/>
    </xf>
    <xf numFmtId="0" fontId="2" fillId="7" borderId="46" xfId="0" applyFont="1" applyFill="1" applyBorder="1" applyAlignment="1">
      <alignment horizontal="center" vertical="center"/>
    </xf>
    <xf numFmtId="49" fontId="3" fillId="7" borderId="106" xfId="0" applyNumberFormat="1" applyFont="1" applyFill="1" applyBorder="1" applyAlignment="1" applyProtection="1">
      <alignment horizontal="left" vertical="center" indent="1"/>
      <protection locked="0"/>
    </xf>
    <xf numFmtId="49" fontId="3" fillId="7" borderId="107" xfId="0" applyNumberFormat="1" applyFont="1" applyFill="1" applyBorder="1" applyAlignment="1" applyProtection="1">
      <alignment horizontal="left" vertical="center" indent="1"/>
      <protection locked="0"/>
    </xf>
    <xf numFmtId="49" fontId="3" fillId="7" borderId="108" xfId="0" applyNumberFormat="1" applyFont="1" applyFill="1" applyBorder="1" applyAlignment="1" applyProtection="1">
      <alignment horizontal="left" vertical="center" indent="1"/>
      <protection locked="0"/>
    </xf>
    <xf numFmtId="0" fontId="2" fillId="7" borderId="22" xfId="0" applyFont="1" applyFill="1" applyBorder="1" applyAlignment="1">
      <alignment horizontal="left" vertical="center" indent="1"/>
    </xf>
    <xf numFmtId="0" fontId="2" fillId="7" borderId="27" xfId="0" applyFont="1" applyFill="1" applyBorder="1" applyAlignment="1">
      <alignment horizontal="left" vertical="center" indent="1"/>
    </xf>
    <xf numFmtId="49" fontId="3" fillId="4" borderId="89" xfId="0" applyNumberFormat="1" applyFont="1" applyFill="1" applyBorder="1" applyAlignment="1" applyProtection="1">
      <alignment horizontal="left" vertical="center" indent="1"/>
      <protection locked="0"/>
    </xf>
    <xf numFmtId="49" fontId="3" fillId="4" borderId="71" xfId="0" applyNumberFormat="1" applyFont="1" applyFill="1" applyBorder="1" applyAlignment="1" applyProtection="1">
      <alignment horizontal="left" vertical="center" indent="1"/>
      <protection locked="0"/>
    </xf>
    <xf numFmtId="49" fontId="3" fillId="4" borderId="72" xfId="0" applyNumberFormat="1" applyFont="1" applyFill="1" applyBorder="1" applyAlignment="1" applyProtection="1">
      <alignment horizontal="left" vertical="center" indent="1"/>
      <protection locked="0"/>
    </xf>
    <xf numFmtId="49" fontId="2" fillId="7" borderId="47" xfId="0" applyNumberFormat="1" applyFont="1" applyFill="1" applyBorder="1" applyAlignment="1">
      <alignment horizontal="center" vertical="center"/>
    </xf>
    <xf numFmtId="49" fontId="2" fillId="7" borderId="54" xfId="0" applyNumberFormat="1" applyFont="1" applyFill="1" applyBorder="1" applyAlignment="1">
      <alignment horizontal="center" vertical="center"/>
    </xf>
    <xf numFmtId="49" fontId="2" fillId="7" borderId="18" xfId="0" applyNumberFormat="1" applyFont="1" applyFill="1" applyBorder="1" applyAlignment="1">
      <alignment horizontal="center" vertical="center"/>
    </xf>
    <xf numFmtId="38" fontId="3" fillId="0" borderId="70" xfId="2" applyNumberFormat="1" applyFont="1" applyFill="1" applyBorder="1" applyAlignment="1" applyProtection="1">
      <alignment horizontal="left" vertical="center" indent="1"/>
      <protection locked="0"/>
    </xf>
    <xf numFmtId="38" fontId="3" fillId="0" borderId="71" xfId="2" applyNumberFormat="1" applyFont="1" applyFill="1" applyBorder="1" applyAlignment="1" applyProtection="1">
      <alignment horizontal="left" vertical="center" indent="1"/>
      <protection locked="0"/>
    </xf>
    <xf numFmtId="38" fontId="3" fillId="0" borderId="72" xfId="2" applyNumberFormat="1" applyFont="1" applyFill="1" applyBorder="1" applyAlignment="1" applyProtection="1">
      <alignment horizontal="left" vertical="center" indent="1"/>
      <protection locked="0"/>
    </xf>
    <xf numFmtId="49" fontId="2" fillId="7" borderId="17" xfId="0" applyNumberFormat="1" applyFont="1" applyFill="1" applyBorder="1" applyAlignment="1">
      <alignment horizontal="center" vertical="center"/>
    </xf>
    <xf numFmtId="0" fontId="2" fillId="7" borderId="18" xfId="0" applyFont="1" applyFill="1" applyBorder="1" applyAlignment="1">
      <alignment horizontal="left" vertical="center" indent="1"/>
    </xf>
    <xf numFmtId="0" fontId="2" fillId="7" borderId="19" xfId="0" applyFont="1" applyFill="1" applyBorder="1" applyAlignment="1">
      <alignment horizontal="left" vertical="center" indent="1"/>
    </xf>
    <xf numFmtId="0" fontId="16" fillId="8" borderId="24" xfId="0" applyFont="1" applyFill="1" applyBorder="1" applyAlignment="1">
      <alignment horizontal="left" vertical="center" indent="1"/>
    </xf>
    <xf numFmtId="0" fontId="16" fillId="8" borderId="38" xfId="0" applyFont="1" applyFill="1" applyBorder="1" applyAlignment="1">
      <alignment horizontal="left" vertical="center" indent="1"/>
    </xf>
    <xf numFmtId="0" fontId="17" fillId="8" borderId="25" xfId="0" applyFont="1" applyFill="1" applyBorder="1" applyAlignment="1">
      <alignment horizontal="left" vertical="center" indent="1"/>
    </xf>
    <xf numFmtId="0" fontId="17" fillId="8" borderId="1" xfId="0" applyFont="1" applyFill="1" applyBorder="1" applyAlignment="1">
      <alignment horizontal="left" vertical="center" indent="1"/>
    </xf>
    <xf numFmtId="0" fontId="16" fillId="7" borderId="112" xfId="0" applyFont="1" applyFill="1" applyBorder="1" applyAlignment="1" applyProtection="1">
      <alignment horizontal="center" vertical="center"/>
      <protection locked="0"/>
    </xf>
    <xf numFmtId="0" fontId="16" fillId="7" borderId="113" xfId="0" applyFont="1" applyFill="1" applyBorder="1" applyAlignment="1" applyProtection="1">
      <alignment horizontal="center" vertical="center"/>
      <protection locked="0"/>
    </xf>
    <xf numFmtId="0" fontId="16" fillId="7" borderId="114" xfId="0" applyFont="1" applyFill="1" applyBorder="1" applyAlignment="1" applyProtection="1">
      <alignment horizontal="center" vertical="center"/>
      <protection locked="0"/>
    </xf>
    <xf numFmtId="49" fontId="3" fillId="7" borderId="74" xfId="0" applyNumberFormat="1" applyFont="1" applyFill="1" applyBorder="1" applyAlignment="1" applyProtection="1">
      <alignment horizontal="left" vertical="center" indent="1"/>
      <protection locked="0"/>
    </xf>
    <xf numFmtId="49" fontId="3" fillId="7" borderId="53" xfId="0" applyNumberFormat="1" applyFont="1" applyFill="1" applyBorder="1" applyAlignment="1" applyProtection="1">
      <alignment horizontal="left" vertical="center" indent="1"/>
      <protection locked="0"/>
    </xf>
    <xf numFmtId="49" fontId="3" fillId="7" borderId="75" xfId="0" applyNumberFormat="1" applyFont="1" applyFill="1" applyBorder="1" applyAlignment="1" applyProtection="1">
      <alignment horizontal="left" vertical="center" indent="1"/>
      <protection locked="0"/>
    </xf>
    <xf numFmtId="49" fontId="3" fillId="7" borderId="76" xfId="0" applyNumberFormat="1" applyFont="1" applyFill="1" applyBorder="1" applyAlignment="1" applyProtection="1">
      <alignment horizontal="left" vertical="center" indent="1"/>
      <protection locked="0"/>
    </xf>
    <xf numFmtId="49" fontId="3" fillId="7" borderId="51" xfId="0" applyNumberFormat="1" applyFont="1" applyFill="1" applyBorder="1" applyAlignment="1" applyProtection="1">
      <alignment horizontal="left" vertical="center" indent="1"/>
      <protection locked="0"/>
    </xf>
    <xf numFmtId="49" fontId="3" fillId="7" borderId="77" xfId="0" applyNumberFormat="1" applyFont="1" applyFill="1" applyBorder="1" applyAlignment="1" applyProtection="1">
      <alignment horizontal="left" vertical="center" indent="1"/>
      <protection locked="0"/>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2" fillId="7" borderId="0" xfId="0" applyFont="1" applyFill="1" applyAlignment="1">
      <alignment horizontal="center" vertical="center"/>
    </xf>
    <xf numFmtId="49" fontId="12" fillId="2" borderId="17" xfId="0" applyNumberFormat="1" applyFont="1" applyFill="1" applyBorder="1" applyAlignment="1">
      <alignment horizontal="center" vertical="center"/>
    </xf>
    <xf numFmtId="49" fontId="12" fillId="2" borderId="29"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2" fillId="2" borderId="26"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28" xfId="0" applyFont="1" applyFill="1" applyBorder="1" applyAlignment="1" applyProtection="1">
      <alignment horizontal="left" vertical="center" indent="1"/>
      <protection locked="0"/>
    </xf>
    <xf numFmtId="0" fontId="3" fillId="2" borderId="17" xfId="0" applyFont="1" applyFill="1" applyBorder="1" applyAlignment="1" applyProtection="1">
      <alignment horizontal="left" vertical="center" indent="1"/>
      <protection locked="0"/>
    </xf>
    <xf numFmtId="0" fontId="3" fillId="2" borderId="29" xfId="0" applyFont="1" applyFill="1" applyBorder="1" applyAlignment="1" applyProtection="1">
      <alignment horizontal="left" vertical="center" indent="1"/>
      <protection locked="0"/>
    </xf>
    <xf numFmtId="0" fontId="2" fillId="2" borderId="25" xfId="0" applyFont="1" applyFill="1" applyBorder="1" applyAlignment="1">
      <alignment horizontal="left" vertical="center" indent="1"/>
    </xf>
    <xf numFmtId="0" fontId="2" fillId="2" borderId="26" xfId="0" applyFont="1" applyFill="1" applyBorder="1" applyAlignment="1">
      <alignment horizontal="left" vertical="center" indent="1"/>
    </xf>
    <xf numFmtId="49" fontId="3" fillId="0" borderId="103" xfId="0" applyNumberFormat="1" applyFont="1" applyBorder="1" applyAlignment="1" applyProtection="1">
      <alignment horizontal="left" vertical="center" indent="1"/>
      <protection locked="0"/>
    </xf>
    <xf numFmtId="49" fontId="3" fillId="0" borderId="104" xfId="0" applyNumberFormat="1" applyFont="1" applyBorder="1" applyAlignment="1" applyProtection="1">
      <alignment horizontal="left" vertical="center" indent="1"/>
      <protection locked="0"/>
    </xf>
    <xf numFmtId="49" fontId="3" fillId="0" borderId="105" xfId="0" applyNumberFormat="1" applyFont="1" applyBorder="1" applyAlignment="1" applyProtection="1">
      <alignment horizontal="left" vertical="center" indent="1"/>
      <protection locked="0"/>
    </xf>
    <xf numFmtId="0" fontId="2" fillId="8" borderId="17" xfId="0" applyFont="1" applyFill="1" applyBorder="1" applyAlignment="1">
      <alignment horizontal="left" vertical="center" indent="1"/>
    </xf>
    <xf numFmtId="0" fontId="2" fillId="8" borderId="32" xfId="0" applyFont="1" applyFill="1" applyBorder="1" applyAlignment="1">
      <alignment horizontal="left" vertical="center" indent="1"/>
    </xf>
    <xf numFmtId="49" fontId="3" fillId="4" borderId="70" xfId="0" applyNumberFormat="1" applyFont="1" applyFill="1" applyBorder="1" applyAlignment="1" applyProtection="1">
      <alignment horizontal="left" vertical="center" indent="1"/>
      <protection locked="0"/>
    </xf>
    <xf numFmtId="49" fontId="3" fillId="4" borderId="92" xfId="0" applyNumberFormat="1" applyFont="1" applyFill="1" applyBorder="1" applyAlignment="1" applyProtection="1">
      <alignment horizontal="left" vertical="center" indent="1"/>
      <protection locked="0"/>
    </xf>
    <xf numFmtId="49" fontId="3" fillId="4" borderId="19" xfId="0" applyNumberFormat="1" applyFont="1" applyFill="1" applyBorder="1" applyAlignment="1" applyProtection="1">
      <alignment horizontal="left" vertical="center" indent="1"/>
      <protection locked="0"/>
    </xf>
    <xf numFmtId="49" fontId="3" fillId="4" borderId="93" xfId="0" applyNumberFormat="1" applyFont="1" applyFill="1" applyBorder="1" applyAlignment="1" applyProtection="1">
      <alignment horizontal="left" vertical="center" indent="1"/>
      <protection locked="0"/>
    </xf>
    <xf numFmtId="49" fontId="3" fillId="7" borderId="36" xfId="0" applyNumberFormat="1" applyFont="1" applyFill="1" applyBorder="1" applyAlignment="1" applyProtection="1">
      <alignment horizontal="left" vertical="center" indent="1"/>
      <protection locked="0"/>
    </xf>
    <xf numFmtId="0" fontId="2" fillId="2" borderId="24"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7" xfId="0" applyFont="1" applyFill="1" applyBorder="1" applyAlignment="1">
      <alignment horizontal="center" vertical="center"/>
    </xf>
    <xf numFmtId="176" fontId="3" fillId="0" borderId="64"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0" fontId="2" fillId="8" borderId="18" xfId="0" applyFont="1" applyFill="1" applyBorder="1" applyAlignment="1">
      <alignment horizontal="left" vertical="center" indent="1"/>
    </xf>
    <xf numFmtId="0" fontId="2" fillId="8" borderId="29" xfId="0" applyFont="1" applyFill="1" applyBorder="1" applyAlignment="1">
      <alignment horizontal="left" vertical="center" indent="1"/>
    </xf>
    <xf numFmtId="0" fontId="2" fillId="8" borderId="24" xfId="0" applyFont="1" applyFill="1" applyBorder="1" applyAlignment="1">
      <alignment horizontal="left" vertical="center" indent="1"/>
    </xf>
    <xf numFmtId="0" fontId="2" fillId="8" borderId="38" xfId="0" applyFont="1" applyFill="1" applyBorder="1" applyAlignment="1">
      <alignment horizontal="left" vertical="center" indent="1"/>
    </xf>
    <xf numFmtId="0" fontId="2" fillId="8" borderId="23" xfId="0" applyFont="1" applyFill="1" applyBorder="1" applyAlignment="1">
      <alignment horizontal="left" vertical="center" indent="1"/>
    </xf>
    <xf numFmtId="0" fontId="2" fillId="8" borderId="31" xfId="0" applyFont="1" applyFill="1" applyBorder="1" applyAlignment="1">
      <alignment horizontal="left" vertical="center" indent="1"/>
    </xf>
    <xf numFmtId="0" fontId="2" fillId="2" borderId="33" xfId="0" applyFont="1" applyFill="1" applyBorder="1" applyAlignment="1">
      <alignment horizontal="center" vertical="center"/>
    </xf>
    <xf numFmtId="0" fontId="2" fillId="2" borderId="40" xfId="0" applyFont="1" applyFill="1" applyBorder="1" applyAlignment="1">
      <alignment horizontal="center" vertical="center"/>
    </xf>
    <xf numFmtId="0" fontId="6" fillId="8" borderId="25" xfId="0" applyFont="1" applyFill="1" applyBorder="1" applyAlignment="1">
      <alignment horizontal="left" vertical="center" indent="1"/>
    </xf>
    <xf numFmtId="0" fontId="6" fillId="8" borderId="1" xfId="0" applyFont="1" applyFill="1" applyBorder="1" applyAlignment="1">
      <alignment horizontal="left" vertical="center" indent="1"/>
    </xf>
    <xf numFmtId="0" fontId="2" fillId="2" borderId="18" xfId="0" applyFont="1" applyFill="1" applyBorder="1" applyAlignment="1">
      <alignment horizontal="center" vertical="center" wrapText="1"/>
    </xf>
    <xf numFmtId="0" fontId="2" fillId="7" borderId="1"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25" xfId="0" applyFont="1" applyFill="1" applyBorder="1" applyAlignment="1">
      <alignment horizontal="left" vertical="center" wrapText="1" indent="1"/>
    </xf>
    <xf numFmtId="0" fontId="2" fillId="7" borderId="26" xfId="0" applyFont="1" applyFill="1" applyBorder="1" applyAlignment="1">
      <alignment horizontal="left" vertical="center" wrapText="1" inden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7" xfId="0" applyFont="1" applyFill="1" applyBorder="1" applyAlignment="1">
      <alignment horizontal="center" vertical="center"/>
    </xf>
    <xf numFmtId="0" fontId="7" fillId="6" borderId="49"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3" fillId="12" borderId="21" xfId="0" applyFont="1" applyFill="1" applyBorder="1" applyAlignment="1" applyProtection="1">
      <alignment horizontal="left" vertical="center" indent="1"/>
      <protection locked="0"/>
    </xf>
    <xf numFmtId="0" fontId="3" fillId="12" borderId="118" xfId="0" applyFont="1" applyFill="1" applyBorder="1" applyAlignment="1" applyProtection="1">
      <alignment horizontal="left" vertical="center" indent="1"/>
      <protection locked="0"/>
    </xf>
    <xf numFmtId="0" fontId="3" fillId="4" borderId="66" xfId="0" applyFont="1" applyFill="1" applyBorder="1" applyAlignment="1" applyProtection="1">
      <alignment horizontal="left" vertical="center" indent="1"/>
      <protection locked="0"/>
    </xf>
    <xf numFmtId="0" fontId="2" fillId="2" borderId="2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8" xfId="0" applyFont="1" applyFill="1" applyBorder="1" applyAlignment="1">
      <alignment horizontal="center" vertical="center" wrapText="1"/>
    </xf>
    <xf numFmtId="49" fontId="3" fillId="0" borderId="68"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49" fontId="3" fillId="0" borderId="67" xfId="0" applyNumberFormat="1" applyFont="1" applyBorder="1" applyAlignment="1" applyProtection="1">
      <alignment horizontal="center" vertical="center"/>
      <protection locked="0"/>
    </xf>
    <xf numFmtId="0" fontId="2" fillId="2" borderId="25" xfId="0" applyFont="1" applyFill="1" applyBorder="1" applyAlignment="1">
      <alignment horizontal="center" vertical="center"/>
    </xf>
    <xf numFmtId="0" fontId="2" fillId="2" borderId="38" xfId="0" applyFont="1" applyFill="1" applyBorder="1" applyAlignment="1">
      <alignment horizontal="center" vertical="center"/>
    </xf>
    <xf numFmtId="0" fontId="16" fillId="8" borderId="17" xfId="0" applyFont="1" applyFill="1" applyBorder="1" applyAlignment="1">
      <alignment horizontal="left" vertical="center" indent="1"/>
    </xf>
    <xf numFmtId="0" fontId="16" fillId="8" borderId="32" xfId="0" applyFont="1" applyFill="1" applyBorder="1" applyAlignment="1">
      <alignment horizontal="left" vertical="center" indent="1"/>
    </xf>
    <xf numFmtId="49" fontId="3" fillId="0" borderId="115" xfId="0" applyNumberFormat="1" applyFont="1" applyBorder="1" applyAlignment="1" applyProtection="1">
      <alignment horizontal="left" vertical="center" indent="1"/>
      <protection locked="0"/>
    </xf>
    <xf numFmtId="49" fontId="3" fillId="0" borderId="116" xfId="0" applyNumberFormat="1" applyFont="1" applyBorder="1" applyAlignment="1" applyProtection="1">
      <alignment horizontal="left" vertical="center" indent="1"/>
      <protection locked="0"/>
    </xf>
    <xf numFmtId="49" fontId="3" fillId="0" borderId="117" xfId="0" applyNumberFormat="1" applyFont="1" applyBorder="1" applyAlignment="1" applyProtection="1">
      <alignment horizontal="left" vertical="center" indent="1"/>
      <protection locked="0"/>
    </xf>
    <xf numFmtId="0" fontId="3" fillId="8" borderId="28" xfId="0" applyFont="1" applyFill="1" applyBorder="1" applyAlignment="1">
      <alignment horizontal="left" vertical="center" indent="1"/>
    </xf>
    <xf numFmtId="0" fontId="3" fillId="8" borderId="17" xfId="0" applyFont="1" applyFill="1" applyBorder="1" applyAlignment="1">
      <alignment horizontal="left" vertical="center" indent="1"/>
    </xf>
    <xf numFmtId="0" fontId="3" fillId="8" borderId="29" xfId="0" applyFont="1" applyFill="1" applyBorder="1" applyAlignment="1">
      <alignment horizontal="left" vertical="center" indent="1"/>
    </xf>
    <xf numFmtId="0" fontId="2" fillId="2" borderId="43" xfId="0" applyFont="1" applyFill="1" applyBorder="1" applyAlignment="1">
      <alignment horizontal="center" vertical="center"/>
    </xf>
    <xf numFmtId="0" fontId="2" fillId="2" borderId="46" xfId="0" applyFont="1" applyFill="1" applyBorder="1" applyAlignment="1">
      <alignment horizontal="center" vertical="center"/>
    </xf>
    <xf numFmtId="0" fontId="2" fillId="7" borderId="0" xfId="0" applyFont="1" applyFill="1" applyAlignment="1">
      <alignment horizontal="left" vertical="center" indent="1"/>
    </xf>
    <xf numFmtId="0" fontId="2" fillId="7" borderId="8" xfId="0" applyFont="1" applyFill="1" applyBorder="1" applyAlignment="1">
      <alignment horizontal="left" vertical="center" indent="1"/>
    </xf>
    <xf numFmtId="0" fontId="19" fillId="10" borderId="109" xfId="0" applyFont="1" applyFill="1" applyBorder="1" applyAlignment="1">
      <alignment horizontal="left" vertical="center" indent="1"/>
    </xf>
    <xf numFmtId="0" fontId="19" fillId="10" borderId="110" xfId="0" applyFont="1" applyFill="1" applyBorder="1" applyAlignment="1">
      <alignment horizontal="left" vertical="center" indent="1"/>
    </xf>
    <xf numFmtId="0" fontId="19" fillId="10" borderId="111" xfId="0" applyFont="1" applyFill="1" applyBorder="1" applyAlignment="1">
      <alignment horizontal="left" vertical="center" indent="1"/>
    </xf>
    <xf numFmtId="49" fontId="3" fillId="7" borderId="94" xfId="0" applyNumberFormat="1" applyFont="1" applyFill="1" applyBorder="1" applyAlignment="1" applyProtection="1">
      <alignment horizontal="left" vertical="center" indent="1"/>
      <protection locked="0"/>
    </xf>
    <xf numFmtId="49" fontId="3" fillId="7" borderId="95" xfId="0" applyNumberFormat="1" applyFont="1" applyFill="1" applyBorder="1" applyAlignment="1" applyProtection="1">
      <alignment horizontal="left" vertical="center" indent="1"/>
      <protection locked="0"/>
    </xf>
    <xf numFmtId="49" fontId="3" fillId="7" borderId="96" xfId="0" applyNumberFormat="1" applyFont="1" applyFill="1" applyBorder="1" applyAlignment="1" applyProtection="1">
      <alignment horizontal="left" vertical="center" indent="1"/>
      <protection locked="0"/>
    </xf>
    <xf numFmtId="0" fontId="2" fillId="8" borderId="22" xfId="0" applyFont="1" applyFill="1" applyBorder="1" applyAlignment="1">
      <alignment horizontal="left" vertical="center" indent="1"/>
    </xf>
    <xf numFmtId="0" fontId="2" fillId="8" borderId="27" xfId="0" applyFont="1" applyFill="1" applyBorder="1" applyAlignment="1">
      <alignment horizontal="left" vertical="center" indent="1"/>
    </xf>
    <xf numFmtId="0" fontId="2" fillId="7" borderId="17" xfId="0" applyFont="1" applyFill="1" applyBorder="1" applyAlignment="1">
      <alignment horizontal="left" vertical="center" indent="1"/>
    </xf>
    <xf numFmtId="0" fontId="2" fillId="7" borderId="32" xfId="0" applyFont="1" applyFill="1" applyBorder="1" applyAlignment="1">
      <alignment horizontal="left" vertical="center" indent="1"/>
    </xf>
    <xf numFmtId="0" fontId="20" fillId="10" borderId="109" xfId="0" applyFont="1" applyFill="1" applyBorder="1" applyAlignment="1">
      <alignment horizontal="left" vertical="center" indent="1"/>
    </xf>
    <xf numFmtId="0" fontId="20" fillId="10" borderId="110" xfId="0" applyFont="1" applyFill="1" applyBorder="1" applyAlignment="1">
      <alignment horizontal="left" vertical="center" indent="1"/>
    </xf>
    <xf numFmtId="0" fontId="20" fillId="10" borderId="111" xfId="0" applyFont="1" applyFill="1" applyBorder="1" applyAlignment="1">
      <alignment horizontal="left" vertical="center" indent="1"/>
    </xf>
    <xf numFmtId="0" fontId="3" fillId="8" borderId="30" xfId="0" applyFont="1" applyFill="1" applyBorder="1" applyAlignment="1">
      <alignment horizontal="left" vertical="center" indent="1"/>
    </xf>
    <xf numFmtId="0" fontId="3" fillId="8" borderId="22" xfId="0" applyFont="1" applyFill="1" applyBorder="1" applyAlignment="1">
      <alignment horizontal="left" vertical="center" indent="1"/>
    </xf>
    <xf numFmtId="0" fontId="3" fillId="8" borderId="31" xfId="0" applyFont="1" applyFill="1" applyBorder="1" applyAlignment="1">
      <alignment horizontal="left" vertical="center" indent="1"/>
    </xf>
    <xf numFmtId="0" fontId="2" fillId="7" borderId="17" xfId="0" applyFont="1" applyFill="1" applyBorder="1" applyAlignment="1">
      <alignment horizontal="left" vertical="center" wrapText="1" indent="1"/>
    </xf>
    <xf numFmtId="0" fontId="2" fillId="7" borderId="32" xfId="0" applyFont="1" applyFill="1" applyBorder="1" applyAlignment="1">
      <alignment horizontal="left" vertical="center" wrapText="1" indent="1"/>
    </xf>
    <xf numFmtId="0" fontId="2" fillId="8" borderId="45" xfId="0" applyFont="1" applyFill="1" applyBorder="1" applyAlignment="1">
      <alignment horizontal="left" vertical="center" indent="1"/>
    </xf>
    <xf numFmtId="0" fontId="2" fillId="8" borderId="34" xfId="0" applyFont="1" applyFill="1" applyBorder="1" applyAlignment="1">
      <alignment horizontal="left" vertical="center" indent="1"/>
    </xf>
    <xf numFmtId="0" fontId="18" fillId="8" borderId="28" xfId="0" applyFont="1" applyFill="1" applyBorder="1" applyAlignment="1">
      <alignment horizontal="left" vertical="center" indent="1"/>
    </xf>
    <xf numFmtId="0" fontId="18" fillId="8" borderId="17" xfId="0" applyFont="1" applyFill="1" applyBorder="1" applyAlignment="1">
      <alignment horizontal="left" vertical="center" indent="1"/>
    </xf>
    <xf numFmtId="0" fontId="18" fillId="8" borderId="29" xfId="0" applyFont="1" applyFill="1" applyBorder="1" applyAlignment="1">
      <alignment horizontal="left" vertical="center" indent="1"/>
    </xf>
    <xf numFmtId="0" fontId="16" fillId="8" borderId="18" xfId="0" applyFont="1" applyFill="1" applyBorder="1" applyAlignment="1">
      <alignment horizontal="left" vertical="center" indent="1"/>
    </xf>
    <xf numFmtId="0" fontId="16" fillId="8" borderId="45" xfId="0" applyFont="1" applyFill="1" applyBorder="1" applyAlignment="1">
      <alignment horizontal="left" vertical="center" indent="1"/>
    </xf>
    <xf numFmtId="49" fontId="3" fillId="4" borderId="24" xfId="0" applyNumberFormat="1" applyFont="1" applyFill="1" applyBorder="1" applyAlignment="1" applyProtection="1">
      <alignment horizontal="left" vertical="center" indent="1"/>
      <protection locked="0"/>
    </xf>
    <xf numFmtId="49" fontId="3" fillId="4" borderId="79" xfId="0" applyNumberFormat="1" applyFont="1" applyFill="1" applyBorder="1" applyAlignment="1" applyProtection="1">
      <alignment horizontal="left" vertical="center" indent="1"/>
      <protection locked="0"/>
    </xf>
    <xf numFmtId="49" fontId="9" fillId="6" borderId="12" xfId="0" applyNumberFormat="1" applyFont="1" applyFill="1" applyBorder="1" applyAlignment="1">
      <alignment horizontal="center" vertical="center"/>
    </xf>
    <xf numFmtId="49" fontId="9" fillId="6" borderId="13" xfId="0" applyNumberFormat="1" applyFont="1" applyFill="1" applyBorder="1" applyAlignment="1">
      <alignment horizontal="center" vertical="center"/>
    </xf>
    <xf numFmtId="49" fontId="9" fillId="6" borderId="14"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25" xfId="0" applyNumberFormat="1" applyFont="1" applyFill="1" applyBorder="1" applyAlignment="1">
      <alignment horizontal="center" vertical="center"/>
    </xf>
    <xf numFmtId="49" fontId="2" fillId="2" borderId="36"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47" xfId="0" applyNumberFormat="1" applyFont="1" applyFill="1" applyBorder="1" applyAlignment="1">
      <alignment horizontal="center" vertical="center"/>
    </xf>
    <xf numFmtId="49" fontId="3" fillId="4" borderId="80" xfId="0" applyNumberFormat="1" applyFont="1" applyFill="1" applyBorder="1" applyAlignment="1" applyProtection="1">
      <alignment horizontal="left" vertical="center" indent="1"/>
      <protection locked="0"/>
    </xf>
    <xf numFmtId="49" fontId="3" fillId="4" borderId="81" xfId="0" applyNumberFormat="1" applyFont="1" applyFill="1" applyBorder="1" applyAlignment="1" applyProtection="1">
      <alignment horizontal="left" vertical="center" indent="1"/>
      <protection locked="0"/>
    </xf>
    <xf numFmtId="49" fontId="3" fillId="4" borderId="85" xfId="0" applyNumberFormat="1" applyFont="1" applyFill="1" applyBorder="1" applyAlignment="1" applyProtection="1">
      <alignment horizontal="left" vertical="center" indent="1"/>
      <protection locked="0"/>
    </xf>
    <xf numFmtId="49" fontId="3" fillId="4" borderId="86" xfId="0" applyNumberFormat="1" applyFont="1" applyFill="1" applyBorder="1" applyAlignment="1" applyProtection="1">
      <alignment horizontal="left" vertical="center" indent="1"/>
      <protection locked="0"/>
    </xf>
    <xf numFmtId="49" fontId="18" fillId="0" borderId="97" xfId="0" applyNumberFormat="1" applyFont="1" applyBorder="1" applyAlignment="1" applyProtection="1">
      <alignment horizontal="center" vertical="center"/>
      <protection locked="0"/>
    </xf>
    <xf numFmtId="49" fontId="18" fillId="0" borderId="98" xfId="0" applyNumberFormat="1" applyFont="1" applyBorder="1" applyAlignment="1" applyProtection="1">
      <alignment horizontal="center" vertical="center"/>
      <protection locked="0"/>
    </xf>
    <xf numFmtId="49" fontId="18" fillId="0" borderId="99" xfId="0" applyNumberFormat="1" applyFont="1" applyBorder="1" applyAlignment="1" applyProtection="1">
      <alignment horizontal="center" vertical="center"/>
      <protection locked="0"/>
    </xf>
    <xf numFmtId="49" fontId="18" fillId="0" borderId="100" xfId="0" applyNumberFormat="1" applyFont="1" applyBorder="1" applyAlignment="1" applyProtection="1">
      <alignment horizontal="center" vertical="center"/>
      <protection locked="0"/>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cellXfs>
  <cellStyles count="3">
    <cellStyle name="ハイパーリンク" xfId="1" builtinId="8"/>
    <cellStyle name="通貨" xfId="2" builtinId="7"/>
    <cellStyle name="標準" xfId="0" builtinId="0"/>
  </cellStyles>
  <dxfs count="50">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0070C0"/>
        </patternFill>
      </fill>
    </dxf>
    <dxf>
      <fill>
        <patternFill>
          <bgColor theme="5" tint="0.79998168889431442"/>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0" tint="-0.499984740745262"/>
        </patternFill>
      </fill>
    </dxf>
    <dxf>
      <font>
        <color theme="0"/>
      </font>
      <fill>
        <patternFill>
          <bgColor rgb="FFFF0000"/>
        </patternFill>
      </fill>
    </dxf>
    <dxf>
      <fill>
        <patternFill>
          <bgColor rgb="FFC8FFFF"/>
        </patternFill>
      </fill>
    </dxf>
    <dxf>
      <font>
        <color theme="0"/>
      </font>
      <fill>
        <patternFill>
          <bgColor rgb="FFFF0000"/>
        </patternFill>
      </fill>
    </dxf>
    <dxf>
      <fill>
        <patternFill>
          <bgColor rgb="FFE6E6E6"/>
        </patternFill>
      </fill>
    </dxf>
    <dxf>
      <font>
        <color theme="0"/>
      </font>
      <fill>
        <patternFill>
          <bgColor rgb="FFFF0000"/>
        </patternFill>
      </fill>
    </dxf>
    <dxf>
      <font>
        <color theme="0"/>
      </font>
      <fill>
        <patternFill>
          <bgColor rgb="FFFF0000"/>
        </patternFill>
      </fill>
    </dxf>
    <dxf>
      <fill>
        <patternFill>
          <bgColor rgb="FFE6FFFF"/>
        </patternFill>
      </fill>
    </dxf>
    <dxf>
      <fill>
        <patternFill>
          <bgColor rgb="FFFFE6E6"/>
        </patternFill>
      </fill>
    </dxf>
    <dxf>
      <font>
        <color theme="0"/>
      </font>
      <fill>
        <patternFill>
          <bgColor rgb="FFFF0000"/>
        </patternFill>
      </fill>
    </dxf>
    <dxf>
      <fill>
        <patternFill>
          <bgColor rgb="FFE6FF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fill>
        <patternFill>
          <bgColor rgb="FFFFC000"/>
        </patternFill>
      </fill>
    </dxf>
    <dxf>
      <font>
        <color theme="0"/>
      </font>
      <fill>
        <patternFill>
          <bgColor rgb="FFFF0000"/>
        </patternFill>
      </fill>
    </dxf>
    <dxf>
      <fill>
        <patternFill>
          <bgColor theme="0" tint="-0.499984740745262"/>
        </patternFill>
      </fill>
    </dxf>
    <dxf>
      <font>
        <color theme="0"/>
      </font>
      <fill>
        <patternFill>
          <bgColor rgb="FFFF0000"/>
        </patternFill>
      </fill>
    </dxf>
  </dxfs>
  <tableStyles count="0" defaultTableStyle="TableStyleMedium2" defaultPivotStyle="PivotStyleLight16"/>
  <colors>
    <mruColors>
      <color rgb="FFE6FFFF"/>
      <color rgb="FF000080"/>
      <color rgb="FFE6E6E6"/>
      <color rgb="FFFFE6E6"/>
      <color rgb="FFFFFFE6"/>
      <color rgb="FFFFFFC8"/>
      <color rgb="FFC8FFFF"/>
      <color rgb="FFDCFFDC"/>
      <color rgb="FFFF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zengin.ajtw.ne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CD28-9E68-4D99-9034-472FC30351F1}">
  <sheetPr codeName="Sheet1">
    <tabColor rgb="FFFF0000"/>
    <pageSetUpPr fitToPage="1"/>
  </sheetPr>
  <dimension ref="A1:AE87"/>
  <sheetViews>
    <sheetView showGridLines="0" tabSelected="1" zoomScale="80" zoomScaleNormal="80" zoomScaleSheetLayoutView="80" workbookViewId="0">
      <selection activeCell="D7" sqref="D7:E7"/>
    </sheetView>
  </sheetViews>
  <sheetFormatPr defaultColWidth="4.44140625" defaultRowHeight="36" customHeight="1" x14ac:dyDescent="0.2"/>
  <cols>
    <col min="1" max="2" width="4.44140625" style="1"/>
    <col min="3" max="3" width="31.109375" style="1" customWidth="1"/>
    <col min="4" max="4" width="22.21875" style="1" customWidth="1"/>
    <col min="5" max="5" width="13.33203125" style="1" customWidth="1"/>
    <col min="6" max="13" width="8.88671875" style="1" customWidth="1"/>
    <col min="14" max="16" width="35.5546875" style="1" customWidth="1"/>
    <col min="17" max="17" width="4.44140625" style="1"/>
    <col min="18" max="18" width="8.88671875" style="59" hidden="1" customWidth="1"/>
    <col min="19" max="19" width="4.44140625" style="22" hidden="1" customWidth="1"/>
    <col min="20" max="21" width="8.88671875" style="22" hidden="1" customWidth="1"/>
    <col min="22" max="22" width="5.44140625" style="56" hidden="1" customWidth="1"/>
    <col min="23" max="23" width="4.44140625" style="22" hidden="1" customWidth="1"/>
    <col min="24" max="25" width="8.88671875" style="22" hidden="1" customWidth="1"/>
    <col min="26" max="26" width="5.5546875" style="57" hidden="1" customWidth="1"/>
    <col min="27" max="27" width="4.44140625" style="22" hidden="1" customWidth="1"/>
    <col min="28" max="29" width="8.88671875" style="22" hidden="1" customWidth="1"/>
    <col min="30" max="30" width="5.5546875" style="57" hidden="1" customWidth="1"/>
    <col min="31" max="31" width="4.5546875" style="22" customWidth="1"/>
    <col min="32" max="16384" width="4.44140625" style="1"/>
  </cols>
  <sheetData>
    <row r="1" spans="1:31" ht="9" customHeight="1" thickBot="1" x14ac:dyDescent="0.25">
      <c r="A1" s="36" t="s">
        <v>655</v>
      </c>
      <c r="B1" s="10">
        <f>$R$4</f>
        <v>5.0999999999999996</v>
      </c>
      <c r="R1" s="22"/>
    </row>
    <row r="2" spans="1:31" s="3" customFormat="1" ht="30" customHeight="1" thickBot="1" x14ac:dyDescent="0.25">
      <c r="B2" s="236" t="s">
        <v>0</v>
      </c>
      <c r="C2" s="237"/>
      <c r="D2" s="237"/>
      <c r="E2" s="237"/>
      <c r="F2" s="237"/>
      <c r="G2" s="237"/>
      <c r="H2" s="237"/>
      <c r="I2" s="237"/>
      <c r="J2" s="237"/>
      <c r="K2" s="237"/>
      <c r="L2" s="237"/>
      <c r="M2" s="237"/>
      <c r="N2" s="237"/>
      <c r="O2" s="237"/>
      <c r="P2" s="238"/>
      <c r="R2" s="56"/>
      <c r="S2" s="22"/>
      <c r="T2" s="62" t="s">
        <v>616</v>
      </c>
      <c r="U2" s="58" t="s">
        <v>663</v>
      </c>
      <c r="V2" s="58"/>
      <c r="W2" s="22"/>
      <c r="X2" s="62" t="s">
        <v>616</v>
      </c>
      <c r="Y2" s="58" t="s">
        <v>663</v>
      </c>
      <c r="Z2" s="58"/>
      <c r="AA2" s="22"/>
      <c r="AB2" s="62" t="s">
        <v>616</v>
      </c>
      <c r="AC2" s="58" t="s">
        <v>663</v>
      </c>
      <c r="AD2" s="58"/>
      <c r="AE2" s="22"/>
    </row>
    <row r="3" spans="1:31" ht="18" customHeight="1" thickBot="1" x14ac:dyDescent="0.25">
      <c r="P3" s="53" t="s">
        <v>661</v>
      </c>
      <c r="R3" s="22"/>
    </row>
    <row r="4" spans="1:31" s="2" customFormat="1" ht="30" customHeight="1" x14ac:dyDescent="0.2">
      <c r="B4" s="241" t="s">
        <v>1</v>
      </c>
      <c r="C4" s="242"/>
      <c r="D4" s="242"/>
      <c r="E4" s="242"/>
      <c r="F4" s="242"/>
      <c r="G4" s="242"/>
      <c r="H4" s="242"/>
      <c r="I4" s="242"/>
      <c r="J4" s="242"/>
      <c r="K4" s="242"/>
      <c r="L4" s="242"/>
      <c r="M4" s="242"/>
      <c r="N4" s="242"/>
      <c r="O4" s="242"/>
      <c r="P4" s="243"/>
      <c r="R4" s="55">
        <v>5.0999999999999996</v>
      </c>
      <c r="S4" s="22"/>
      <c r="T4" s="56"/>
      <c r="U4" s="22"/>
      <c r="V4" s="56"/>
      <c r="W4" s="22"/>
      <c r="X4" s="22"/>
      <c r="Y4" s="22"/>
      <c r="Z4" s="57"/>
      <c r="AA4" s="22"/>
      <c r="AB4" s="22"/>
      <c r="AC4" s="22"/>
      <c r="AD4" s="57"/>
      <c r="AE4" s="22"/>
    </row>
    <row r="5" spans="1:31" ht="24" customHeight="1" x14ac:dyDescent="0.2">
      <c r="B5" s="245" t="s">
        <v>587</v>
      </c>
      <c r="C5" s="198"/>
      <c r="D5" s="215" t="s">
        <v>621</v>
      </c>
      <c r="E5" s="216"/>
      <c r="F5" s="217" t="s">
        <v>586</v>
      </c>
      <c r="G5" s="198"/>
      <c r="H5" s="198"/>
      <c r="I5" s="198"/>
      <c r="J5" s="251" t="s">
        <v>592</v>
      </c>
      <c r="K5" s="252"/>
      <c r="L5" s="252"/>
      <c r="M5" s="253"/>
      <c r="N5" s="231" t="s">
        <v>593</v>
      </c>
      <c r="O5" s="239" t="s">
        <v>594</v>
      </c>
      <c r="P5" s="240"/>
    </row>
    <row r="6" spans="1:31" ht="24" customHeight="1" thickBot="1" x14ac:dyDescent="0.25">
      <c r="B6" s="246"/>
      <c r="C6" s="247"/>
      <c r="D6" s="217"/>
      <c r="E6" s="218"/>
      <c r="F6" s="227"/>
      <c r="G6" s="247"/>
      <c r="H6" s="247"/>
      <c r="I6" s="247"/>
      <c r="J6" s="254"/>
      <c r="K6" s="255"/>
      <c r="L6" s="255"/>
      <c r="M6" s="256"/>
      <c r="N6" s="227"/>
      <c r="O6" s="37" t="s">
        <v>2</v>
      </c>
      <c r="P6" s="38" t="s">
        <v>3</v>
      </c>
    </row>
    <row r="7" spans="1:31" s="2" customFormat="1" ht="36" customHeight="1" thickTop="1" thickBot="1" x14ac:dyDescent="0.25">
      <c r="B7" s="248" t="s">
        <v>4</v>
      </c>
      <c r="C7" s="249"/>
      <c r="D7" s="219"/>
      <c r="E7" s="220"/>
      <c r="F7" s="250" t="s">
        <v>671</v>
      </c>
      <c r="G7" s="134"/>
      <c r="H7" s="134"/>
      <c r="I7" s="134"/>
      <c r="J7" s="257"/>
      <c r="K7" s="258"/>
      <c r="L7" s="258"/>
      <c r="M7" s="259"/>
      <c r="N7" s="68"/>
      <c r="O7" s="69"/>
      <c r="P7" s="70"/>
      <c r="R7" s="55" t="str">
        <f>IF(T7,VLOOKUP(B7,範囲_登録区分,2,FALSE),"エラー")</f>
        <v>調達</v>
      </c>
      <c r="S7" s="22"/>
      <c r="T7" s="63" t="b">
        <f>IF(B7="",FALSE,TRUE)</f>
        <v>1</v>
      </c>
      <c r="U7" s="59" t="s">
        <v>665</v>
      </c>
      <c r="V7" s="56"/>
      <c r="W7" s="22"/>
      <c r="X7" s="22"/>
      <c r="Y7" s="22"/>
      <c r="Z7" s="57"/>
      <c r="AA7" s="22"/>
      <c r="AB7" s="22"/>
      <c r="AC7" s="22"/>
      <c r="AD7" s="57"/>
      <c r="AE7" s="22"/>
    </row>
    <row r="8" spans="1:31" ht="12" customHeight="1" thickBot="1" x14ac:dyDescent="0.25">
      <c r="P8" s="52"/>
    </row>
    <row r="9" spans="1:31" s="2" customFormat="1" ht="30" customHeight="1" x14ac:dyDescent="0.2">
      <c r="B9" s="186" t="s">
        <v>5</v>
      </c>
      <c r="C9" s="187"/>
      <c r="D9" s="187"/>
      <c r="E9" s="187"/>
      <c r="F9" s="187"/>
      <c r="G9" s="187"/>
      <c r="H9" s="187"/>
      <c r="I9" s="187"/>
      <c r="J9" s="187"/>
      <c r="K9" s="187"/>
      <c r="L9" s="187"/>
      <c r="M9" s="187"/>
      <c r="N9" s="187"/>
      <c r="O9" s="187"/>
      <c r="P9" s="188"/>
      <c r="R9" s="55">
        <f>IF(T9,VLOOKUP(F7,範囲_申請区分,2,FALSE),"エラー")</f>
        <v>1</v>
      </c>
      <c r="S9" s="22"/>
      <c r="T9" s="63" t="b">
        <f>IF(F7="",FALSE,TRUE)</f>
        <v>1</v>
      </c>
      <c r="U9" s="59" t="s">
        <v>665</v>
      </c>
      <c r="V9" s="56"/>
      <c r="W9" s="22"/>
      <c r="X9" s="22"/>
      <c r="Y9" s="22"/>
      <c r="Z9" s="57"/>
      <c r="AA9" s="22"/>
      <c r="AB9" s="22"/>
      <c r="AC9" s="22"/>
      <c r="AD9" s="57"/>
      <c r="AE9" s="22"/>
    </row>
    <row r="10" spans="1:31" ht="24" customHeight="1" x14ac:dyDescent="0.2">
      <c r="B10" s="7" t="s">
        <v>6</v>
      </c>
      <c r="C10" s="8" t="s">
        <v>7</v>
      </c>
      <c r="D10" s="5" t="s">
        <v>599</v>
      </c>
      <c r="E10" s="20" t="s">
        <v>600</v>
      </c>
      <c r="F10" s="197" t="s">
        <v>9</v>
      </c>
      <c r="G10" s="198"/>
      <c r="H10" s="198"/>
      <c r="I10" s="198"/>
      <c r="J10" s="198"/>
      <c r="K10" s="198"/>
      <c r="L10" s="198"/>
      <c r="M10" s="198"/>
      <c r="N10" s="199"/>
      <c r="O10" s="192" t="s">
        <v>10</v>
      </c>
      <c r="P10" s="244"/>
    </row>
    <row r="11" spans="1:31" ht="24" customHeight="1" thickBot="1" x14ac:dyDescent="0.25">
      <c r="B11" s="153">
        <v>1</v>
      </c>
      <c r="C11" s="171" t="s">
        <v>660</v>
      </c>
      <c r="D11" s="17"/>
      <c r="E11" s="78"/>
      <c r="F11" s="164" t="s">
        <v>659</v>
      </c>
      <c r="G11" s="165"/>
      <c r="H11" s="165"/>
      <c r="I11" s="166"/>
      <c r="J11" s="170" t="str">
        <f>"資本金（"&amp;IF(X12=FALSE,"オーバー)",Y12&amp;"字以内)")</f>
        <v>資本金（13字以内)</v>
      </c>
      <c r="K11" s="170"/>
      <c r="L11" s="170"/>
      <c r="M11" s="170"/>
      <c r="N11" s="84" t="str">
        <f>"従業員数("&amp;IF(AB12=FALSE,"オーバー)",AC12&amp;"字以内)")</f>
        <v>従業員数(13字以内)</v>
      </c>
      <c r="O11" s="142"/>
      <c r="P11" s="143"/>
      <c r="V11" s="22"/>
      <c r="Z11" s="22"/>
    </row>
    <row r="12" spans="1:31" ht="36" customHeight="1" thickTop="1" x14ac:dyDescent="0.2">
      <c r="B12" s="155"/>
      <c r="C12" s="172"/>
      <c r="D12" s="12" t="s">
        <v>605</v>
      </c>
      <c r="E12" s="17"/>
      <c r="F12" s="161" t="s">
        <v>620</v>
      </c>
      <c r="G12" s="162"/>
      <c r="H12" s="162"/>
      <c r="I12" s="163"/>
      <c r="J12" s="167"/>
      <c r="K12" s="168"/>
      <c r="L12" s="168"/>
      <c r="M12" s="169"/>
      <c r="N12" s="66"/>
      <c r="O12" s="142"/>
      <c r="P12" s="143"/>
      <c r="R12" s="54">
        <f>IF(T12,VLOOKUP(F12,範囲_法人・個人区分,2,FALSE),"エラー")</f>
        <v>1</v>
      </c>
      <c r="T12" s="63" t="b">
        <f>IF(F12="",FALSE,TRUE)</f>
        <v>1</v>
      </c>
      <c r="X12" s="60" t="b">
        <f>IF(Y12=FALSE,FALSE,TRUE)</f>
        <v>1</v>
      </c>
      <c r="Y12" s="60">
        <f>IF(Z12-LEN(J12)&lt;0,FALSE,Z12-LEN(J12))</f>
        <v>13</v>
      </c>
      <c r="Z12" s="57">
        <v>13</v>
      </c>
      <c r="AB12" s="60" t="b">
        <f>IF(AC12=FALSE,FALSE,TRUE)</f>
        <v>1</v>
      </c>
      <c r="AC12" s="60">
        <f>IF(AD12-LEN(N12)&lt;0,FALSE,AD12-LEN(N12))</f>
        <v>13</v>
      </c>
      <c r="AD12" s="57">
        <v>13</v>
      </c>
    </row>
    <row r="13" spans="1:31" ht="24" customHeight="1" x14ac:dyDescent="0.2">
      <c r="B13" s="153">
        <v>2</v>
      </c>
      <c r="C13" s="18" t="s">
        <v>11</v>
      </c>
      <c r="D13" s="18" t="s">
        <v>601</v>
      </c>
      <c r="E13" s="79" t="str">
        <f>IF(U13=FALSE,"オーバー",U13 &amp; "字以内")</f>
        <v>40字以内</v>
      </c>
      <c r="F13" s="180"/>
      <c r="G13" s="181"/>
      <c r="H13" s="181"/>
      <c r="I13" s="181"/>
      <c r="J13" s="181"/>
      <c r="K13" s="181"/>
      <c r="L13" s="181"/>
      <c r="M13" s="181"/>
      <c r="N13" s="182"/>
      <c r="O13" s="232" t="s">
        <v>611</v>
      </c>
      <c r="P13" s="233"/>
      <c r="T13" s="63" t="b">
        <f>IF(U13=FALSE,FALSE,TRUE)</f>
        <v>1</v>
      </c>
      <c r="U13" s="61">
        <f>IF(F13="",V13,IF(V13-LEN(F13)&lt;0,FALSE,V13-LEN(F13)))</f>
        <v>40</v>
      </c>
      <c r="V13" s="57">
        <v>40</v>
      </c>
    </row>
    <row r="14" spans="1:31" ht="36" customHeight="1" x14ac:dyDescent="0.2">
      <c r="B14" s="155"/>
      <c r="C14" s="21" t="s">
        <v>12</v>
      </c>
      <c r="D14" s="21" t="s">
        <v>602</v>
      </c>
      <c r="E14" s="80" t="str">
        <f>IF(U14=FALSE,"オーバー",U14 &amp; "字以内")</f>
        <v>40字以内</v>
      </c>
      <c r="F14" s="183"/>
      <c r="G14" s="184"/>
      <c r="H14" s="184"/>
      <c r="I14" s="184"/>
      <c r="J14" s="184"/>
      <c r="K14" s="184"/>
      <c r="L14" s="184"/>
      <c r="M14" s="184"/>
      <c r="N14" s="185"/>
      <c r="O14" s="234"/>
      <c r="P14" s="235"/>
      <c r="T14" s="63" t="b">
        <f t="shared" ref="T14:T22" si="0">IF(U14=FALSE,FALSE,TRUE)</f>
        <v>1</v>
      </c>
      <c r="U14" s="61">
        <f>IF(F14="",V14,IF(V14-(LEN(F14)+LEN(TRIM(SUBSTITUTE(F30,F14,"")))+1)&lt;0,FALSE,V14-(LEN(F14)+LEN(TRIM(SUBSTITUTE(F30,F14,"")))+1)))</f>
        <v>40</v>
      </c>
      <c r="V14" s="57">
        <v>40</v>
      </c>
    </row>
    <row r="15" spans="1:31" ht="36" customHeight="1" x14ac:dyDescent="0.2">
      <c r="B15" s="154">
        <v>3</v>
      </c>
      <c r="C15" s="12" t="s">
        <v>13</v>
      </c>
      <c r="D15" s="12" t="s">
        <v>602</v>
      </c>
      <c r="E15" s="79" t="str">
        <f>IF(U15=FALSE,"オーバー",U15 &amp; "字以内")</f>
        <v>15字以内</v>
      </c>
      <c r="F15" s="139"/>
      <c r="G15" s="140"/>
      <c r="H15" s="140"/>
      <c r="I15" s="140"/>
      <c r="J15" s="140"/>
      <c r="K15" s="140"/>
      <c r="L15" s="140"/>
      <c r="M15" s="140"/>
      <c r="N15" s="141"/>
      <c r="O15" s="142"/>
      <c r="P15" s="143"/>
      <c r="T15" s="63" t="b">
        <f t="shared" si="0"/>
        <v>1</v>
      </c>
      <c r="U15" s="61">
        <f t="shared" ref="U15:U25" si="1">IF(V15-LEN(F15)&lt;0,FALSE,V15-LEN(F15))</f>
        <v>15</v>
      </c>
      <c r="V15" s="57">
        <v>15</v>
      </c>
    </row>
    <row r="16" spans="1:31" ht="24.6" customHeight="1" x14ac:dyDescent="0.2">
      <c r="B16" s="154"/>
      <c r="C16" s="18" t="s">
        <v>603</v>
      </c>
      <c r="D16" s="18" t="s">
        <v>601</v>
      </c>
      <c r="E16" s="81" t="str">
        <f>IF(U16=FALSE,"オーバー",U16 &amp; "字以内")</f>
        <v>30字以内</v>
      </c>
      <c r="F16" s="180"/>
      <c r="G16" s="181"/>
      <c r="H16" s="181"/>
      <c r="I16" s="181"/>
      <c r="J16" s="181"/>
      <c r="K16" s="181"/>
      <c r="L16" s="181"/>
      <c r="M16" s="181"/>
      <c r="N16" s="182"/>
      <c r="O16" s="290" t="s">
        <v>656</v>
      </c>
      <c r="P16" s="291"/>
      <c r="T16" s="63" t="b">
        <f t="shared" si="0"/>
        <v>1</v>
      </c>
      <c r="U16" s="61">
        <f t="shared" si="1"/>
        <v>30</v>
      </c>
      <c r="V16" s="57">
        <v>30</v>
      </c>
    </row>
    <row r="17" spans="2:31" ht="36" customHeight="1" x14ac:dyDescent="0.2">
      <c r="B17" s="155"/>
      <c r="C17" s="21" t="s">
        <v>604</v>
      </c>
      <c r="D17" s="21" t="s">
        <v>602</v>
      </c>
      <c r="E17" s="82" t="str">
        <f>IF(U17=FALSE,"オーバー",U17 &amp; "字以内")</f>
        <v>20字以内</v>
      </c>
      <c r="F17" s="183"/>
      <c r="G17" s="184"/>
      <c r="H17" s="184"/>
      <c r="I17" s="184"/>
      <c r="J17" s="184"/>
      <c r="K17" s="184"/>
      <c r="L17" s="184"/>
      <c r="M17" s="184"/>
      <c r="N17" s="185"/>
      <c r="O17" s="232"/>
      <c r="P17" s="233"/>
      <c r="T17" s="63" t="b">
        <f t="shared" si="0"/>
        <v>1</v>
      </c>
      <c r="U17" s="61">
        <f t="shared" si="1"/>
        <v>20</v>
      </c>
      <c r="V17" s="57">
        <v>20</v>
      </c>
    </row>
    <row r="18" spans="2:31" ht="36" customHeight="1" x14ac:dyDescent="0.2">
      <c r="B18" s="153">
        <v>4</v>
      </c>
      <c r="C18" s="12" t="s">
        <v>18</v>
      </c>
      <c r="D18" s="12" t="s">
        <v>605</v>
      </c>
      <c r="E18" s="79" t="str">
        <f>IF(U18=FALSE,"オーバー",U18 &amp; "文字")</f>
        <v>8文字</v>
      </c>
      <c r="F18" s="139"/>
      <c r="G18" s="140"/>
      <c r="H18" s="140"/>
      <c r="I18" s="140"/>
      <c r="J18" s="140"/>
      <c r="K18" s="140"/>
      <c r="L18" s="140"/>
      <c r="M18" s="140"/>
      <c r="N18" s="141"/>
      <c r="O18" s="142" t="s">
        <v>612</v>
      </c>
      <c r="P18" s="143"/>
      <c r="T18" s="63" t="b">
        <f>IF(OR(U18=FALSE,X18=FALSE,AB18=FALSE),FALSE,TRUE)</f>
        <v>1</v>
      </c>
      <c r="U18" s="61">
        <f t="shared" si="1"/>
        <v>8</v>
      </c>
      <c r="V18" s="57">
        <v>8</v>
      </c>
      <c r="X18" s="63" t="b">
        <f>IF(F18&lt;&gt;"",IF(LEN(F18)=8,IF(LEN(F18)-LEN(SUBSTITUTE(F18, "-",""))=1,IF(FIND("-",F18)=4,TRUE,FALSE))),TRUE)</f>
        <v>1</v>
      </c>
      <c r="Y18" s="59" t="s">
        <v>664</v>
      </c>
      <c r="AB18" s="63" t="b">
        <f>IF(LEN(SUBSTITUTE(SUBSTITUTE(SUBSTITUTE(SUBSTITUTE(SUBSTITUTE(SUBSTITUTE(SUBSTITUTE(SUBSTITUTE(SUBSTITUTE(SUBSTITUTE(SUBSTITUTE(F18,"1",""),"2",""),"3",""),"4",""),"5",""),"6",""),"7",""),"8",""),"9",""),"0",""),"-",""))&lt;&gt;0,FALSE,TRUE)</f>
        <v>1</v>
      </c>
      <c r="AC18" s="59" t="s">
        <v>667</v>
      </c>
    </row>
    <row r="19" spans="2:31" ht="36" customHeight="1" x14ac:dyDescent="0.2">
      <c r="B19" s="154"/>
      <c r="C19" s="12" t="s">
        <v>19</v>
      </c>
      <c r="D19" s="12" t="s">
        <v>602</v>
      </c>
      <c r="E19" s="79" t="str">
        <f t="shared" ref="E19:E25" si="2">IF(U19=FALSE,"オーバー",U19 &amp; "字以内")</f>
        <v>10字以内</v>
      </c>
      <c r="F19" s="139"/>
      <c r="G19" s="140"/>
      <c r="H19" s="140"/>
      <c r="I19" s="140"/>
      <c r="J19" s="140"/>
      <c r="K19" s="140"/>
      <c r="L19" s="140"/>
      <c r="M19" s="140"/>
      <c r="N19" s="141"/>
      <c r="O19" s="142"/>
      <c r="P19" s="143"/>
      <c r="T19" s="63" t="b">
        <f t="shared" si="0"/>
        <v>1</v>
      </c>
      <c r="U19" s="61">
        <f t="shared" si="1"/>
        <v>10</v>
      </c>
      <c r="V19" s="57">
        <v>10</v>
      </c>
    </row>
    <row r="20" spans="2:31" ht="36" customHeight="1" x14ac:dyDescent="0.2">
      <c r="B20" s="154"/>
      <c r="C20" s="12" t="s">
        <v>20</v>
      </c>
      <c r="D20" s="12" t="s">
        <v>602</v>
      </c>
      <c r="E20" s="79" t="str">
        <f t="shared" si="2"/>
        <v>40字以内</v>
      </c>
      <c r="F20" s="139"/>
      <c r="G20" s="140"/>
      <c r="H20" s="140"/>
      <c r="I20" s="140"/>
      <c r="J20" s="140"/>
      <c r="K20" s="140"/>
      <c r="L20" s="140"/>
      <c r="M20" s="140"/>
      <c r="N20" s="141"/>
      <c r="O20" s="142"/>
      <c r="P20" s="143"/>
      <c r="T20" s="63" t="b">
        <f t="shared" si="0"/>
        <v>1</v>
      </c>
      <c r="U20" s="61">
        <f t="shared" si="1"/>
        <v>40</v>
      </c>
      <c r="V20" s="57">
        <v>40</v>
      </c>
    </row>
    <row r="21" spans="2:31" ht="36" customHeight="1" x14ac:dyDescent="0.2">
      <c r="B21" s="154"/>
      <c r="C21" s="12" t="s">
        <v>21</v>
      </c>
      <c r="D21" s="12" t="s">
        <v>602</v>
      </c>
      <c r="E21" s="79" t="str">
        <f t="shared" si="2"/>
        <v>40字以内</v>
      </c>
      <c r="F21" s="139"/>
      <c r="G21" s="140"/>
      <c r="H21" s="140"/>
      <c r="I21" s="140"/>
      <c r="J21" s="140"/>
      <c r="K21" s="140"/>
      <c r="L21" s="140"/>
      <c r="M21" s="140"/>
      <c r="N21" s="141"/>
      <c r="O21" s="142" t="s">
        <v>15</v>
      </c>
      <c r="P21" s="143"/>
      <c r="T21" s="63" t="b">
        <f t="shared" si="0"/>
        <v>1</v>
      </c>
      <c r="U21" s="61">
        <f t="shared" si="1"/>
        <v>40</v>
      </c>
      <c r="V21" s="57">
        <v>40</v>
      </c>
    </row>
    <row r="22" spans="2:31" ht="36" customHeight="1" x14ac:dyDescent="0.2">
      <c r="B22" s="155"/>
      <c r="C22" s="12" t="s">
        <v>22</v>
      </c>
      <c r="D22" s="12" t="s">
        <v>602</v>
      </c>
      <c r="E22" s="79" t="str">
        <f t="shared" si="2"/>
        <v>40字以内</v>
      </c>
      <c r="F22" s="139"/>
      <c r="G22" s="140"/>
      <c r="H22" s="140"/>
      <c r="I22" s="140"/>
      <c r="J22" s="140"/>
      <c r="K22" s="140"/>
      <c r="L22" s="140"/>
      <c r="M22" s="140"/>
      <c r="N22" s="141"/>
      <c r="O22" s="142" t="s">
        <v>16</v>
      </c>
      <c r="P22" s="143"/>
      <c r="T22" s="63" t="b">
        <f t="shared" si="0"/>
        <v>1</v>
      </c>
      <c r="U22" s="61">
        <f t="shared" si="1"/>
        <v>40</v>
      </c>
      <c r="V22" s="57">
        <v>40</v>
      </c>
    </row>
    <row r="23" spans="2:31" ht="36" customHeight="1" x14ac:dyDescent="0.2">
      <c r="B23" s="136">
        <v>5</v>
      </c>
      <c r="C23" s="12" t="s">
        <v>606</v>
      </c>
      <c r="D23" s="18" t="s">
        <v>608</v>
      </c>
      <c r="E23" s="79" t="str">
        <f t="shared" si="2"/>
        <v>15字以内</v>
      </c>
      <c r="F23" s="139"/>
      <c r="G23" s="140"/>
      <c r="H23" s="140"/>
      <c r="I23" s="140"/>
      <c r="J23" s="140"/>
      <c r="K23" s="140"/>
      <c r="L23" s="140"/>
      <c r="M23" s="140"/>
      <c r="N23" s="141"/>
      <c r="O23" s="142" t="s">
        <v>613</v>
      </c>
      <c r="P23" s="143"/>
      <c r="T23" s="63" t="b">
        <f t="shared" ref="T23:T24" si="3">IF(OR(U23=FALSE,X23=FALSE,AB23=FALSE),FALSE,TRUE)</f>
        <v>1</v>
      </c>
      <c r="U23" s="61">
        <f t="shared" si="1"/>
        <v>15</v>
      </c>
      <c r="V23" s="57">
        <v>15</v>
      </c>
      <c r="X23" s="63" t="b">
        <f>IF(F23&lt;&gt;"",IF(LEN(F23)&gt;=10,IF(LEN(F23)-LEN(SUBSTITUTE(F23, "-",""))=2,TRUE,FALSE),FALSE),TRUE)</f>
        <v>1</v>
      </c>
      <c r="Y23" s="59" t="s">
        <v>664</v>
      </c>
      <c r="AB23" s="63" t="b">
        <f t="shared" ref="AB23:AB24" si="4">IF(LEN(SUBSTITUTE(SUBSTITUTE(SUBSTITUTE(SUBSTITUTE(SUBSTITUTE(SUBSTITUTE(SUBSTITUTE(SUBSTITUTE(SUBSTITUTE(SUBSTITUTE(SUBSTITUTE(F23,"1",""),"2",""),"3",""),"4",""),"5",""),"6",""),"7",""),"8",""),"9",""),"0",""),"-",""))&lt;&gt;0,FALSE,TRUE)</f>
        <v>1</v>
      </c>
      <c r="AC23" s="59" t="s">
        <v>667</v>
      </c>
    </row>
    <row r="24" spans="2:31" ht="36" customHeight="1" x14ac:dyDescent="0.2">
      <c r="B24" s="137"/>
      <c r="C24" s="13" t="s">
        <v>607</v>
      </c>
      <c r="D24" s="12" t="s">
        <v>608</v>
      </c>
      <c r="E24" s="79" t="str">
        <f t="shared" si="2"/>
        <v>15字以内</v>
      </c>
      <c r="F24" s="139"/>
      <c r="G24" s="140"/>
      <c r="H24" s="140"/>
      <c r="I24" s="140"/>
      <c r="J24" s="140"/>
      <c r="K24" s="140"/>
      <c r="L24" s="140"/>
      <c r="M24" s="140"/>
      <c r="N24" s="141"/>
      <c r="O24" s="142" t="s">
        <v>613</v>
      </c>
      <c r="P24" s="143"/>
      <c r="T24" s="63" t="b">
        <f t="shared" si="3"/>
        <v>1</v>
      </c>
      <c r="U24" s="61">
        <f t="shared" si="1"/>
        <v>15</v>
      </c>
      <c r="V24" s="57">
        <v>15</v>
      </c>
      <c r="X24" s="63" t="b">
        <f>IF(F24&lt;&gt;"",IF(LEN(F24)&gt;=10,IF(LEN(F24)-LEN(SUBSTITUTE(F24, "-",""))=2,TRUE,FALSE),FALSE),TRUE)</f>
        <v>1</v>
      </c>
      <c r="Y24" s="59" t="s">
        <v>664</v>
      </c>
      <c r="AB24" s="63" t="b">
        <f t="shared" si="4"/>
        <v>1</v>
      </c>
      <c r="AC24" s="59" t="s">
        <v>667</v>
      </c>
    </row>
    <row r="25" spans="2:31" ht="36" customHeight="1" thickBot="1" x14ac:dyDescent="0.25">
      <c r="B25" s="138"/>
      <c r="C25" s="19" t="s">
        <v>14</v>
      </c>
      <c r="D25" s="19" t="s">
        <v>609</v>
      </c>
      <c r="E25" s="83" t="str">
        <f t="shared" si="2"/>
        <v>50字以内</v>
      </c>
      <c r="F25" s="144"/>
      <c r="G25" s="145"/>
      <c r="H25" s="145"/>
      <c r="I25" s="145"/>
      <c r="J25" s="145"/>
      <c r="K25" s="145"/>
      <c r="L25" s="145"/>
      <c r="M25" s="145"/>
      <c r="N25" s="146"/>
      <c r="O25" s="159" t="s">
        <v>17</v>
      </c>
      <c r="P25" s="160"/>
      <c r="T25" s="63" t="b">
        <f>IF(OR(U25=FALSE,X25=FALSE),FALSE,TRUE)</f>
        <v>1</v>
      </c>
      <c r="U25" s="61">
        <f t="shared" si="1"/>
        <v>50</v>
      </c>
      <c r="V25" s="57">
        <v>50</v>
      </c>
      <c r="X25" s="63" t="b">
        <f>IF(F25&lt;&gt;"",IF(LEN(F25)&gt;=3,IF(LEN(F25)-LEN(SUBSTITUTE(F25, "@",""))=1,TRUE,FALSE),FALSE),TRUE)</f>
        <v>1</v>
      </c>
      <c r="Y25" s="59" t="s">
        <v>664</v>
      </c>
    </row>
    <row r="26" spans="2:31" ht="12" customHeight="1" thickBot="1" x14ac:dyDescent="0.25">
      <c r="P26" s="52"/>
    </row>
    <row r="27" spans="2:31" s="2" customFormat="1" ht="30" customHeight="1" x14ac:dyDescent="0.2">
      <c r="B27" s="186" t="s">
        <v>23</v>
      </c>
      <c r="C27" s="187"/>
      <c r="D27" s="187"/>
      <c r="E27" s="187"/>
      <c r="F27" s="187"/>
      <c r="G27" s="187"/>
      <c r="H27" s="187"/>
      <c r="I27" s="187"/>
      <c r="J27" s="187"/>
      <c r="K27" s="187"/>
      <c r="L27" s="187"/>
      <c r="M27" s="187"/>
      <c r="N27" s="187"/>
      <c r="O27" s="187"/>
      <c r="P27" s="188"/>
      <c r="R27" s="59"/>
      <c r="S27" s="22"/>
      <c r="T27" s="22"/>
      <c r="U27" s="22"/>
      <c r="V27" s="56"/>
      <c r="W27" s="22"/>
      <c r="X27" s="22"/>
      <c r="Y27" s="22"/>
      <c r="Z27" s="57"/>
      <c r="AA27" s="22"/>
      <c r="AB27" s="22"/>
      <c r="AC27" s="22"/>
      <c r="AD27" s="57"/>
      <c r="AE27" s="22"/>
    </row>
    <row r="28" spans="2:31" ht="24" customHeight="1" thickBot="1" x14ac:dyDescent="0.25">
      <c r="B28" s="7" t="s">
        <v>6</v>
      </c>
      <c r="C28" s="4" t="s">
        <v>7</v>
      </c>
      <c r="D28" s="4" t="s">
        <v>8</v>
      </c>
      <c r="E28" s="20" t="s">
        <v>600</v>
      </c>
      <c r="F28" s="197" t="s">
        <v>9</v>
      </c>
      <c r="G28" s="198"/>
      <c r="H28" s="198"/>
      <c r="I28" s="198"/>
      <c r="J28" s="198"/>
      <c r="K28" s="198"/>
      <c r="L28" s="198"/>
      <c r="M28" s="198"/>
      <c r="N28" s="199"/>
      <c r="O28" s="192" t="s">
        <v>10</v>
      </c>
      <c r="P28" s="193"/>
    </row>
    <row r="29" spans="2:31" ht="24" customHeight="1" thickTop="1" x14ac:dyDescent="0.2">
      <c r="B29" s="153">
        <v>1</v>
      </c>
      <c r="C29" s="18" t="s">
        <v>25</v>
      </c>
      <c r="D29" s="18" t="s">
        <v>601</v>
      </c>
      <c r="E29" s="79" t="str">
        <f>IF(U29=FALSE,"オーバー",U29 &amp; "字以内")</f>
        <v>40字以内</v>
      </c>
      <c r="F29" s="156"/>
      <c r="G29" s="157"/>
      <c r="H29" s="157"/>
      <c r="I29" s="157"/>
      <c r="J29" s="157"/>
      <c r="K29" s="157"/>
      <c r="L29" s="157"/>
      <c r="M29" s="157"/>
      <c r="N29" s="158"/>
      <c r="O29" s="234" t="s">
        <v>610</v>
      </c>
      <c r="P29" s="235"/>
      <c r="T29" s="63" t="b">
        <f>IF(U29=FALSE,FALSE,TRUE)</f>
        <v>1</v>
      </c>
      <c r="U29" s="60">
        <f>IF(V29-LEN(F29)&lt;0,FALSE,V29-LEN(F29))</f>
        <v>40</v>
      </c>
      <c r="V29" s="57">
        <v>40</v>
      </c>
    </row>
    <row r="30" spans="2:31" ht="36" customHeight="1" x14ac:dyDescent="0.2">
      <c r="B30" s="155"/>
      <c r="C30" s="21" t="s">
        <v>26</v>
      </c>
      <c r="D30" s="21" t="s">
        <v>602</v>
      </c>
      <c r="E30" s="80" t="str">
        <f>IF(U30=FALSE,"オーバー",U30 &amp; "字以内")</f>
        <v>40字以内</v>
      </c>
      <c r="F30" s="183"/>
      <c r="G30" s="184"/>
      <c r="H30" s="184"/>
      <c r="I30" s="184"/>
      <c r="J30" s="184"/>
      <c r="K30" s="184"/>
      <c r="L30" s="184"/>
      <c r="M30" s="184"/>
      <c r="N30" s="185"/>
      <c r="O30" s="234"/>
      <c r="P30" s="235"/>
      <c r="T30" s="63" t="b">
        <f t="shared" ref="T30:T38" si="5">IF(U30=FALSE,FALSE,TRUE)</f>
        <v>1</v>
      </c>
      <c r="U30" s="60">
        <f>U14</f>
        <v>40</v>
      </c>
      <c r="V30" s="57">
        <v>40</v>
      </c>
    </row>
    <row r="31" spans="2:31" ht="36" customHeight="1" x14ac:dyDescent="0.2">
      <c r="B31" s="154">
        <v>2</v>
      </c>
      <c r="C31" s="12" t="s">
        <v>583</v>
      </c>
      <c r="D31" s="12" t="s">
        <v>602</v>
      </c>
      <c r="E31" s="79" t="str">
        <f>IF(U31=FALSE,"オーバー",U31 &amp; "字以内")</f>
        <v>15字以内</v>
      </c>
      <c r="F31" s="139"/>
      <c r="G31" s="140"/>
      <c r="H31" s="140"/>
      <c r="I31" s="140"/>
      <c r="J31" s="140"/>
      <c r="K31" s="140"/>
      <c r="L31" s="140"/>
      <c r="M31" s="140"/>
      <c r="N31" s="141"/>
      <c r="O31" s="142"/>
      <c r="P31" s="143"/>
      <c r="T31" s="63" t="b">
        <f t="shared" si="5"/>
        <v>1</v>
      </c>
      <c r="U31" s="60">
        <f t="shared" ref="U31:U41" si="6">IF(V31-LEN(F31)&lt;0,FALSE,V31-LEN(F31))</f>
        <v>15</v>
      </c>
      <c r="V31" s="57">
        <v>15</v>
      </c>
    </row>
    <row r="32" spans="2:31" ht="24" customHeight="1" x14ac:dyDescent="0.2">
      <c r="B32" s="154"/>
      <c r="C32" s="18" t="s">
        <v>584</v>
      </c>
      <c r="D32" s="18" t="s">
        <v>601</v>
      </c>
      <c r="E32" s="81" t="str">
        <f>IF(U32=FALSE,"オーバー",U32 &amp; "字以内")</f>
        <v>30字以内</v>
      </c>
      <c r="F32" s="180"/>
      <c r="G32" s="181"/>
      <c r="H32" s="181"/>
      <c r="I32" s="181"/>
      <c r="J32" s="181"/>
      <c r="K32" s="181"/>
      <c r="L32" s="181"/>
      <c r="M32" s="181"/>
      <c r="N32" s="182"/>
      <c r="O32" s="290" t="s">
        <v>658</v>
      </c>
      <c r="P32" s="291"/>
      <c r="T32" s="63" t="b">
        <f t="shared" si="5"/>
        <v>1</v>
      </c>
      <c r="U32" s="60">
        <f t="shared" si="6"/>
        <v>30</v>
      </c>
      <c r="V32" s="57">
        <v>30</v>
      </c>
    </row>
    <row r="33" spans="2:31" ht="36" customHeight="1" x14ac:dyDescent="0.2">
      <c r="B33" s="155"/>
      <c r="C33" s="21" t="s">
        <v>585</v>
      </c>
      <c r="D33" s="21" t="s">
        <v>602</v>
      </c>
      <c r="E33" s="82" t="str">
        <f>IF(U33=FALSE,"オーバー",U33 &amp; "字以内")</f>
        <v>20字以内</v>
      </c>
      <c r="F33" s="183"/>
      <c r="G33" s="184"/>
      <c r="H33" s="184"/>
      <c r="I33" s="184"/>
      <c r="J33" s="184"/>
      <c r="K33" s="184"/>
      <c r="L33" s="184"/>
      <c r="M33" s="184"/>
      <c r="N33" s="185"/>
      <c r="O33" s="232"/>
      <c r="P33" s="233"/>
      <c r="T33" s="63" t="b">
        <f t="shared" si="5"/>
        <v>1</v>
      </c>
      <c r="U33" s="60">
        <f t="shared" si="6"/>
        <v>20</v>
      </c>
      <c r="V33" s="57">
        <v>20</v>
      </c>
    </row>
    <row r="34" spans="2:31" ht="36" customHeight="1" x14ac:dyDescent="0.2">
      <c r="B34" s="153">
        <v>3</v>
      </c>
      <c r="C34" s="12" t="s">
        <v>18</v>
      </c>
      <c r="D34" s="12" t="s">
        <v>605</v>
      </c>
      <c r="E34" s="79" t="str">
        <f>IF(U34=FALSE,"オーバー",U34 &amp; "文字")</f>
        <v>8文字</v>
      </c>
      <c r="F34" s="139"/>
      <c r="G34" s="140"/>
      <c r="H34" s="140"/>
      <c r="I34" s="140"/>
      <c r="J34" s="140"/>
      <c r="K34" s="140"/>
      <c r="L34" s="140"/>
      <c r="M34" s="140"/>
      <c r="N34" s="141"/>
      <c r="O34" s="142" t="s">
        <v>612</v>
      </c>
      <c r="P34" s="143"/>
      <c r="T34" s="63" t="b">
        <f t="shared" ref="T34" si="7">IF(OR(U34=FALSE,X34=FALSE,AB34=FALSE),FALSE,TRUE)</f>
        <v>1</v>
      </c>
      <c r="U34" s="60">
        <f t="shared" si="6"/>
        <v>8</v>
      </c>
      <c r="V34" s="57">
        <v>8</v>
      </c>
      <c r="X34" s="63" t="b">
        <f>IF(F34&lt;&gt;"",IF(LEN(F34)=8,IF(LEN(F34)-LEN(SUBSTITUTE(F34, "-",""))=1,IF(FIND("-",F34)=4,TRUE,FALSE))),TRUE)</f>
        <v>1</v>
      </c>
      <c r="Y34" s="59" t="s">
        <v>664</v>
      </c>
      <c r="AB34" s="63" t="b">
        <f t="shared" ref="AB34" si="8">IF(LEN(SUBSTITUTE(SUBSTITUTE(SUBSTITUTE(SUBSTITUTE(SUBSTITUTE(SUBSTITUTE(SUBSTITUTE(SUBSTITUTE(SUBSTITUTE(SUBSTITUTE(SUBSTITUTE(F34,"1",""),"2",""),"3",""),"4",""),"5",""),"6",""),"7",""),"8",""),"9",""),"0",""),"-",""))&lt;&gt;0,FALSE,TRUE)</f>
        <v>1</v>
      </c>
      <c r="AC34" s="59" t="s">
        <v>667</v>
      </c>
    </row>
    <row r="35" spans="2:31" ht="36" customHeight="1" x14ac:dyDescent="0.2">
      <c r="B35" s="154"/>
      <c r="C35" s="12" t="s">
        <v>19</v>
      </c>
      <c r="D35" s="12" t="s">
        <v>602</v>
      </c>
      <c r="E35" s="79" t="str">
        <f t="shared" ref="E35:E41" si="9">IF(U35=FALSE,"オーバー",U35 &amp; "字以内")</f>
        <v>10字以内</v>
      </c>
      <c r="F35" s="139"/>
      <c r="G35" s="140"/>
      <c r="H35" s="140"/>
      <c r="I35" s="140"/>
      <c r="J35" s="140"/>
      <c r="K35" s="140"/>
      <c r="L35" s="140"/>
      <c r="M35" s="140"/>
      <c r="N35" s="141"/>
      <c r="O35" s="142"/>
      <c r="P35" s="143"/>
      <c r="T35" s="63" t="b">
        <f t="shared" si="5"/>
        <v>1</v>
      </c>
      <c r="U35" s="60">
        <f t="shared" si="6"/>
        <v>10</v>
      </c>
      <c r="V35" s="57">
        <v>10</v>
      </c>
    </row>
    <row r="36" spans="2:31" ht="36" customHeight="1" x14ac:dyDescent="0.2">
      <c r="B36" s="154"/>
      <c r="C36" s="12" t="s">
        <v>20</v>
      </c>
      <c r="D36" s="12" t="s">
        <v>602</v>
      </c>
      <c r="E36" s="79" t="str">
        <f t="shared" si="9"/>
        <v>40字以内</v>
      </c>
      <c r="F36" s="139"/>
      <c r="G36" s="140"/>
      <c r="H36" s="140"/>
      <c r="I36" s="140"/>
      <c r="J36" s="140"/>
      <c r="K36" s="140"/>
      <c r="L36" s="140"/>
      <c r="M36" s="140"/>
      <c r="N36" s="141"/>
      <c r="O36" s="142"/>
      <c r="P36" s="143"/>
      <c r="T36" s="63" t="b">
        <f t="shared" si="5"/>
        <v>1</v>
      </c>
      <c r="U36" s="60">
        <f t="shared" si="6"/>
        <v>40</v>
      </c>
      <c r="V36" s="57">
        <v>40</v>
      </c>
    </row>
    <row r="37" spans="2:31" ht="36" customHeight="1" x14ac:dyDescent="0.2">
      <c r="B37" s="154"/>
      <c r="C37" s="12" t="s">
        <v>21</v>
      </c>
      <c r="D37" s="12" t="s">
        <v>602</v>
      </c>
      <c r="E37" s="79" t="str">
        <f t="shared" si="9"/>
        <v>40字以内</v>
      </c>
      <c r="F37" s="139"/>
      <c r="G37" s="140"/>
      <c r="H37" s="140"/>
      <c r="I37" s="140"/>
      <c r="J37" s="140"/>
      <c r="K37" s="140"/>
      <c r="L37" s="140"/>
      <c r="M37" s="140"/>
      <c r="N37" s="141"/>
      <c r="O37" s="142" t="s">
        <v>15</v>
      </c>
      <c r="P37" s="143"/>
      <c r="T37" s="63" t="b">
        <f t="shared" si="5"/>
        <v>1</v>
      </c>
      <c r="U37" s="60">
        <f t="shared" si="6"/>
        <v>40</v>
      </c>
      <c r="V37" s="57">
        <v>40</v>
      </c>
    </row>
    <row r="38" spans="2:31" ht="36" customHeight="1" x14ac:dyDescent="0.2">
      <c r="B38" s="155"/>
      <c r="C38" s="12" t="s">
        <v>22</v>
      </c>
      <c r="D38" s="12" t="s">
        <v>602</v>
      </c>
      <c r="E38" s="79" t="str">
        <f t="shared" si="9"/>
        <v>40字以内</v>
      </c>
      <c r="F38" s="139"/>
      <c r="G38" s="140"/>
      <c r="H38" s="140"/>
      <c r="I38" s="140"/>
      <c r="J38" s="140"/>
      <c r="K38" s="140"/>
      <c r="L38" s="140"/>
      <c r="M38" s="140"/>
      <c r="N38" s="141"/>
      <c r="O38" s="142" t="s">
        <v>16</v>
      </c>
      <c r="P38" s="143"/>
      <c r="T38" s="63" t="b">
        <f t="shared" si="5"/>
        <v>1</v>
      </c>
      <c r="U38" s="60">
        <f t="shared" si="6"/>
        <v>40</v>
      </c>
      <c r="V38" s="57">
        <v>40</v>
      </c>
    </row>
    <row r="39" spans="2:31" ht="36" customHeight="1" x14ac:dyDescent="0.2">
      <c r="B39" s="136">
        <v>4</v>
      </c>
      <c r="C39" s="12" t="s">
        <v>606</v>
      </c>
      <c r="D39" s="18" t="s">
        <v>608</v>
      </c>
      <c r="E39" s="79" t="str">
        <f t="shared" si="9"/>
        <v>15字以内</v>
      </c>
      <c r="F39" s="139"/>
      <c r="G39" s="140"/>
      <c r="H39" s="140"/>
      <c r="I39" s="140"/>
      <c r="J39" s="140"/>
      <c r="K39" s="140"/>
      <c r="L39" s="140"/>
      <c r="M39" s="140"/>
      <c r="N39" s="141"/>
      <c r="O39" s="142" t="s">
        <v>613</v>
      </c>
      <c r="P39" s="143"/>
      <c r="T39" s="63" t="b">
        <f t="shared" ref="T39:T40" si="10">IF(OR(U39=FALSE,X39=FALSE,AB39=FALSE),FALSE,TRUE)</f>
        <v>1</v>
      </c>
      <c r="U39" s="60">
        <f t="shared" si="6"/>
        <v>15</v>
      </c>
      <c r="V39" s="57">
        <v>15</v>
      </c>
      <c r="X39" s="63" t="b">
        <f>IF(F39&lt;&gt;"",IF(LEN(F39)&gt;=10,IF(LEN(F39)-LEN(SUBSTITUTE(F39, "-",""))=2,TRUE,FALSE),FALSE),TRUE)</f>
        <v>1</v>
      </c>
      <c r="Y39" s="59" t="s">
        <v>664</v>
      </c>
      <c r="AB39" s="63" t="b">
        <f t="shared" ref="AB39:AB40" si="11">IF(LEN(SUBSTITUTE(SUBSTITUTE(SUBSTITUTE(SUBSTITUTE(SUBSTITUTE(SUBSTITUTE(SUBSTITUTE(SUBSTITUTE(SUBSTITUTE(SUBSTITUTE(SUBSTITUTE(F39,"1",""),"2",""),"3",""),"4",""),"5",""),"6",""),"7",""),"8",""),"9",""),"0",""),"-",""))&lt;&gt;0,FALSE,TRUE)</f>
        <v>1</v>
      </c>
      <c r="AC39" s="59" t="s">
        <v>667</v>
      </c>
    </row>
    <row r="40" spans="2:31" ht="36" customHeight="1" x14ac:dyDescent="0.2">
      <c r="B40" s="137"/>
      <c r="C40" s="13" t="s">
        <v>607</v>
      </c>
      <c r="D40" s="12" t="s">
        <v>608</v>
      </c>
      <c r="E40" s="79" t="str">
        <f t="shared" si="9"/>
        <v>15字以内</v>
      </c>
      <c r="F40" s="139"/>
      <c r="G40" s="140"/>
      <c r="H40" s="140"/>
      <c r="I40" s="140"/>
      <c r="J40" s="140"/>
      <c r="K40" s="140"/>
      <c r="L40" s="140"/>
      <c r="M40" s="140"/>
      <c r="N40" s="141"/>
      <c r="O40" s="142" t="s">
        <v>613</v>
      </c>
      <c r="P40" s="143"/>
      <c r="T40" s="63" t="b">
        <f t="shared" si="10"/>
        <v>1</v>
      </c>
      <c r="U40" s="60">
        <f t="shared" si="6"/>
        <v>15</v>
      </c>
      <c r="V40" s="57">
        <v>15</v>
      </c>
      <c r="X40" s="63" t="b">
        <f>IF(F40&lt;&gt;"",IF(LEN(F40)&gt;=10,IF(LEN(F40)-LEN(SUBSTITUTE(F40, "-",""))=2,TRUE,FALSE),FALSE),TRUE)</f>
        <v>1</v>
      </c>
      <c r="Y40" s="59" t="s">
        <v>664</v>
      </c>
      <c r="AB40" s="63" t="b">
        <f t="shared" si="11"/>
        <v>1</v>
      </c>
      <c r="AC40" s="59" t="s">
        <v>667</v>
      </c>
    </row>
    <row r="41" spans="2:31" ht="36" customHeight="1" thickBot="1" x14ac:dyDescent="0.25">
      <c r="B41" s="138"/>
      <c r="C41" s="19" t="s">
        <v>14</v>
      </c>
      <c r="D41" s="19" t="s">
        <v>609</v>
      </c>
      <c r="E41" s="83" t="str">
        <f t="shared" si="9"/>
        <v>50字以内</v>
      </c>
      <c r="F41" s="144"/>
      <c r="G41" s="145"/>
      <c r="H41" s="145"/>
      <c r="I41" s="145"/>
      <c r="J41" s="145"/>
      <c r="K41" s="145"/>
      <c r="L41" s="145"/>
      <c r="M41" s="145"/>
      <c r="N41" s="146"/>
      <c r="O41" s="147" t="s">
        <v>17</v>
      </c>
      <c r="P41" s="148"/>
      <c r="T41" s="63" t="b">
        <f>IF(OR(U41=FALSE,X41=FALSE),FALSE,TRUE)</f>
        <v>1</v>
      </c>
      <c r="U41" s="60">
        <f t="shared" si="6"/>
        <v>50</v>
      </c>
      <c r="V41" s="57">
        <v>50</v>
      </c>
      <c r="X41" s="63" t="b">
        <f>IF(F41&lt;&gt;"",IF(LEN(F41)&gt;=3,IF(LEN(F41)-LEN(SUBSTITUTE(F41, "@",""))=1,TRUE,FALSE),FALSE),TRUE)</f>
        <v>1</v>
      </c>
      <c r="Y41" s="59" t="s">
        <v>664</v>
      </c>
    </row>
    <row r="42" spans="2:31" ht="12" customHeight="1" thickBot="1" x14ac:dyDescent="0.25">
      <c r="P42" s="52"/>
    </row>
    <row r="43" spans="2:31" s="2" customFormat="1" ht="30" customHeight="1" x14ac:dyDescent="0.2">
      <c r="B43" s="194" t="s">
        <v>33</v>
      </c>
      <c r="C43" s="195"/>
      <c r="D43" s="195"/>
      <c r="E43" s="195"/>
      <c r="F43" s="195"/>
      <c r="G43" s="195"/>
      <c r="H43" s="195"/>
      <c r="I43" s="195"/>
      <c r="J43" s="195"/>
      <c r="K43" s="195"/>
      <c r="L43" s="195"/>
      <c r="M43" s="195"/>
      <c r="N43" s="195"/>
      <c r="O43" s="195"/>
      <c r="P43" s="196"/>
      <c r="R43" s="59"/>
      <c r="S43" s="22"/>
      <c r="T43" s="22"/>
      <c r="U43" s="22"/>
      <c r="V43" s="56"/>
      <c r="W43" s="22"/>
      <c r="X43" s="22"/>
      <c r="Y43" s="22"/>
      <c r="Z43" s="57"/>
      <c r="AA43" s="22"/>
      <c r="AB43" s="22"/>
      <c r="AC43" s="22"/>
      <c r="AD43" s="57"/>
      <c r="AE43" s="22"/>
    </row>
    <row r="44" spans="2:31" ht="24" customHeight="1" thickBot="1" x14ac:dyDescent="0.25">
      <c r="B44" s="7" t="s">
        <v>6</v>
      </c>
      <c r="C44" s="4" t="s">
        <v>7</v>
      </c>
      <c r="D44" s="4" t="s">
        <v>8</v>
      </c>
      <c r="E44" s="20" t="s">
        <v>600</v>
      </c>
      <c r="F44" s="192" t="s">
        <v>9</v>
      </c>
      <c r="G44" s="260"/>
      <c r="H44" s="260"/>
      <c r="I44" s="260"/>
      <c r="J44" s="260"/>
      <c r="K44" s="260"/>
      <c r="L44" s="260"/>
      <c r="M44" s="260"/>
      <c r="N44" s="261"/>
      <c r="O44" s="192" t="s">
        <v>10</v>
      </c>
      <c r="P44" s="193"/>
    </row>
    <row r="45" spans="2:31" ht="36" customHeight="1" thickTop="1" thickBot="1" x14ac:dyDescent="0.25">
      <c r="B45" s="153">
        <v>1</v>
      </c>
      <c r="C45" s="18" t="s">
        <v>35</v>
      </c>
      <c r="D45" s="23" t="s">
        <v>617</v>
      </c>
      <c r="E45" s="79" t="str">
        <f>IF(U45=FALSE,"オーバー",U45 &amp; "字以内")</f>
        <v>30字以内</v>
      </c>
      <c r="F45" s="264"/>
      <c r="G45" s="265"/>
      <c r="H45" s="265"/>
      <c r="I45" s="265"/>
      <c r="J45" s="265"/>
      <c r="K45" s="265"/>
      <c r="L45" s="265"/>
      <c r="M45" s="265"/>
      <c r="N45" s="266"/>
      <c r="O45" s="282" t="s">
        <v>618</v>
      </c>
      <c r="P45" s="283"/>
      <c r="T45" s="63" t="b">
        <f t="shared" ref="T45" si="12">IF(U45=FALSE,FALSE,TRUE)</f>
        <v>1</v>
      </c>
      <c r="U45" s="60">
        <f>IF(V45-LEN(F45)&lt;0,FALSE,V45-LEN(F45))</f>
        <v>30</v>
      </c>
      <c r="V45" s="57">
        <v>30</v>
      </c>
    </row>
    <row r="46" spans="2:31" ht="36" customHeight="1" thickTop="1" x14ac:dyDescent="0.2">
      <c r="B46" s="154"/>
      <c r="C46" s="18" t="s">
        <v>46</v>
      </c>
      <c r="D46" s="24"/>
      <c r="E46" s="67"/>
      <c r="F46" s="284" t="str">
        <f>IF(ISERR(IF(MID($P$47,1,1)&lt;&gt;"",FIND(MID($P$47,1,1),$O$47),"")),"×",MID($P$47,1,1))&amp;IF(ISERR(IF(MID($P$47,2,1)&lt;&gt;"",FIND(MID($P$47,2,1),$O$47),"")),"×",MID($P$47,2,1))&amp;IF(ISERR(IF(MID($P$47,3,1)&lt;&gt;"",FIND(MID($P$47,3,1),$O$47),"")),"×",MID($P$47,3,1))&amp;IF(ISERR(IF(MID($P$47,4,1)&lt;&gt;"",FIND(MID($P$47,4,1),$O$47),"")),"×",MID($P$47,4,1))&amp;IF(ISERR(IF(MID($P$47,5,1)&lt;&gt;"",FIND(MID($P$47,5,1),$O$47),"")),"×",MID($P$47,5,1))&amp;IF(ISERR(IF(MID($P$47,6,1)&lt;&gt;"",FIND(MID($P$47,6,1),$O$47),"")),"×",MID($P$47,6,1))&amp;IF(ISERR(IF(MID($P$47,7,1)&lt;&gt;"",FIND(MID($P$47,7,1),$O$47),"")),"×",MID($P$47,7,1))&amp;IF(ISERR(IF(MID($P$47,8,1)&lt;&gt;"",FIND(MID($P$47,8,1),$O$47),"")),"×",MID($P$47,8,1))&amp;IF(ISERR(IF(MID($P$47,9,1)&lt;&gt;"",FIND(MID($P$47,9,1),$O$47),"")),"×",MID($P$47,9,1))&amp;IF(ISERR(IF(MID($P$47,10,1)&lt;&gt;"",FIND(MID($P$47,10,1),$O$47),"")),"×",MID($P$47,10,1))&amp;IF(ISERR(IF(MID($P$47,11,1)&lt;&gt;"",FIND(MID($P$47,11,1),$O$47),"")),"×",MID($P$47,11,1))&amp;IF(ISERR(IF(MID($P$47,12,1)&lt;&gt;"",FIND(MID($P$47,12,1),$O$47),"")),"×",MID($P$47,12,1))&amp;IF(ISERR(IF(MID($P$47,13,1)&lt;&gt;"",FIND(MID($P$47,13,1),$O$47),"")),"×",MID($P$47,13,1))&amp;IF(ISERR(IF(MID($P$47,14,1)&lt;&gt;"",FIND(MID($P$47,14,1),$O$47),"")),"×",MID($P$47,14,1))&amp;IF(ISERR(IF(MID($P$47,15,1)&lt;&gt;"",FIND(MID($P$47,15,1),$O$47),"")),"×",MID($P$47,15,1))&amp;IF(ISERR(IF(MID($P$47,16,1)&lt;&gt;"",FIND(MID($P$47,16,1),$O$47),"")),"×",MID($P$47,16,1))&amp;IF(ISERR(IF(MID($P$47,17,1)&lt;&gt;"",FIND(MID($P$47,17,1),$O$47),"")),"×",MID($P$47,17,1))&amp;IF(ISERR(IF(MID($P$47,18,1)&lt;&gt;"",FIND(MID($P$47,18,1),$O$47),"")),"×",MID($P$47,18,1))&amp;IF(ISERR(IF(MID($P$47,19,1)&lt;&gt;"",FIND(MID($P$47,19,1),$O$47),"")),"×",MID($P$47,19,1))&amp;IF(ISERR(IF(MID($P$47,20,1)&lt;&gt;"",FIND(MID($P$47,20,1),$O$47),"")),"×",MID($P$47,20,1))&amp;IF(ISERR(IF(MID($P$47,21,1)&lt;&gt;"",FIND(MID($P$47,21,1),$O$47),"")),"×",MID($P$47,21,1))&amp;IF(ISERR(IF(MID($P$47,22,1)&lt;&gt;"",FIND(MID($P$47,22,1),$O$47),"")),"×",MID($P$47,22,1))&amp;IF(ISERR(IF(MID($P$47,23,1)&lt;&gt;"",FIND(MID($P$47,23,1),$O$47),"")),"×",MID($P$47,23,1))&amp;IF(ISERR(IF(MID($P$47,24,1)&lt;&gt;"",FIND(MID($P$47,24,1),$O$47),"")),"×",MID($P$47,24,1))&amp;IF(ISERR(IF(MID($P$47,25,1)&lt;&gt;"",FIND(MID($P$47,25,1),$O$47),"")),"×",MID($P$47,25,1))&amp;IF(ISERR(IF(MID($P$47,26,1)&lt;&gt;"",FIND(MID($P$47,26,1),$O$47),"")),"×",MID($P$47,26,1))&amp;IF(ISERR(IF(MID($P$47,27,1)&lt;&gt;"",FIND(MID($P$47,27,1),$O$47),"")),"×",MID($P$47,27,1))&amp;IF(ISERR(IF(MID($P$47,28,1)&lt;&gt;"",FIND(MID($P$47,28,1),$O$47),"")),"×",MID($P$47,28,1))&amp;IF(ISERR(IF(MID($P$47,29,1)&lt;&gt;"",FIND(MID($P$47,29,1),$O$47),"")),"×",MID($P$47,29,1))&amp;IF(ISERR(IF(MID($P$47,30,1)&lt;&gt;"",FIND(MID($P$47,30,1),$O$47),"")),"×",MID($P$47,30,1))</f>
        <v/>
      </c>
      <c r="G46" s="285"/>
      <c r="H46" s="285"/>
      <c r="I46" s="285"/>
      <c r="J46" s="285"/>
      <c r="K46" s="285"/>
      <c r="L46" s="285"/>
      <c r="M46" s="285"/>
      <c r="N46" s="286"/>
      <c r="O46" s="64" t="s">
        <v>60</v>
      </c>
      <c r="P46" s="25"/>
    </row>
    <row r="47" spans="2:31" ht="24" customHeight="1" x14ac:dyDescent="0.2">
      <c r="B47" s="137"/>
      <c r="C47" s="221" t="s">
        <v>47</v>
      </c>
      <c r="D47" s="229" t="s">
        <v>32</v>
      </c>
      <c r="E47" s="229"/>
      <c r="F47" s="230"/>
      <c r="G47" s="230"/>
      <c r="H47" s="230"/>
      <c r="I47" s="230"/>
      <c r="J47" s="230"/>
      <c r="K47" s="230"/>
      <c r="L47" s="230"/>
      <c r="M47" s="230"/>
      <c r="N47" s="230"/>
      <c r="O47" s="26" t="s">
        <v>615</v>
      </c>
      <c r="P47" s="27" t="str">
        <f>LEFT(SUBSTITUTE(SUBSTITUTE(SUBSTITUTE(SUBSTITUTE(SUBSTITUTE(SUBSTITUTE(SUBSTITUTE(SUBSTITUTE(SUBSTITUTE(SUBSTITUTE(ASC(UPPER($F$45)),"ｧ","ｱ"),"ｨ","ｲ"),"ｩ","ｳ"),"ｪ","ｴ"),"ｫ","ｵ"),"ｬ","ﾔ"),"ｭ","ﾕ"),"ｮ","ﾖ"),"ｯ","ﾂ"),"ｰ","-"),30)</f>
        <v/>
      </c>
    </row>
    <row r="48" spans="2:31" ht="36" customHeight="1" x14ac:dyDescent="0.2">
      <c r="B48" s="137"/>
      <c r="C48" s="292"/>
      <c r="D48" s="221" t="s">
        <v>48</v>
      </c>
      <c r="E48" s="222"/>
      <c r="F48" s="267" t="s">
        <v>50</v>
      </c>
      <c r="G48" s="268"/>
      <c r="H48" s="268"/>
      <c r="I48" s="268"/>
      <c r="J48" s="268"/>
      <c r="K48" s="268"/>
      <c r="L48" s="268"/>
      <c r="M48" s="268"/>
      <c r="N48" s="269"/>
      <c r="O48" s="208" t="s">
        <v>55</v>
      </c>
      <c r="P48" s="209"/>
    </row>
    <row r="49" spans="2:31" ht="36" customHeight="1" x14ac:dyDescent="0.2">
      <c r="B49" s="137"/>
      <c r="C49" s="292"/>
      <c r="D49" s="223" t="s">
        <v>49</v>
      </c>
      <c r="E49" s="224"/>
      <c r="F49" s="267" t="s">
        <v>51</v>
      </c>
      <c r="G49" s="268"/>
      <c r="H49" s="268"/>
      <c r="I49" s="268"/>
      <c r="J49" s="268"/>
      <c r="K49" s="268"/>
      <c r="L49" s="268"/>
      <c r="M49" s="268"/>
      <c r="N49" s="269"/>
      <c r="O49" s="208" t="s">
        <v>56</v>
      </c>
      <c r="P49" s="209"/>
    </row>
    <row r="50" spans="2:31" ht="36" customHeight="1" x14ac:dyDescent="0.2">
      <c r="B50" s="137"/>
      <c r="C50" s="292"/>
      <c r="D50" s="223" t="s">
        <v>58</v>
      </c>
      <c r="E50" s="224"/>
      <c r="F50" s="267" t="s">
        <v>59</v>
      </c>
      <c r="G50" s="268"/>
      <c r="H50" s="268"/>
      <c r="I50" s="268"/>
      <c r="J50" s="268"/>
      <c r="K50" s="268"/>
      <c r="L50" s="268"/>
      <c r="M50" s="268"/>
      <c r="N50" s="269"/>
      <c r="O50" s="208" t="s">
        <v>57</v>
      </c>
      <c r="P50" s="209"/>
    </row>
    <row r="51" spans="2:31" ht="36" customHeight="1" thickBot="1" x14ac:dyDescent="0.25">
      <c r="B51" s="138"/>
      <c r="C51" s="293"/>
      <c r="D51" s="225" t="s">
        <v>54</v>
      </c>
      <c r="E51" s="226"/>
      <c r="F51" s="287" t="s">
        <v>52</v>
      </c>
      <c r="G51" s="288"/>
      <c r="H51" s="288"/>
      <c r="I51" s="288"/>
      <c r="J51" s="288"/>
      <c r="K51" s="288"/>
      <c r="L51" s="288"/>
      <c r="M51" s="288"/>
      <c r="N51" s="289"/>
      <c r="O51" s="280" t="s">
        <v>53</v>
      </c>
      <c r="P51" s="281"/>
    </row>
    <row r="52" spans="2:31" ht="12" customHeight="1" thickBot="1" x14ac:dyDescent="0.25">
      <c r="P52" s="52"/>
    </row>
    <row r="53" spans="2:31" s="2" customFormat="1" ht="30" customHeight="1" x14ac:dyDescent="0.2">
      <c r="B53" s="194" t="s">
        <v>45</v>
      </c>
      <c r="C53" s="195"/>
      <c r="D53" s="195"/>
      <c r="E53" s="195"/>
      <c r="F53" s="195"/>
      <c r="G53" s="195"/>
      <c r="H53" s="195"/>
      <c r="I53" s="195"/>
      <c r="J53" s="195"/>
      <c r="K53" s="195"/>
      <c r="L53" s="195"/>
      <c r="M53" s="195"/>
      <c r="N53" s="195"/>
      <c r="O53" s="195"/>
      <c r="P53" s="196"/>
      <c r="R53" s="59"/>
      <c r="S53" s="22"/>
      <c r="T53" s="22"/>
      <c r="U53" s="22"/>
      <c r="V53" s="56"/>
      <c r="W53" s="22"/>
      <c r="X53" s="22"/>
      <c r="Y53" s="22"/>
      <c r="Z53" s="57"/>
      <c r="AA53" s="22"/>
      <c r="AB53" s="22"/>
      <c r="AC53" s="22"/>
      <c r="AD53" s="57"/>
      <c r="AE53" s="22"/>
    </row>
    <row r="54" spans="2:31" ht="24" customHeight="1" x14ac:dyDescent="0.2">
      <c r="B54" s="7" t="s">
        <v>6</v>
      </c>
      <c r="C54" s="4" t="s">
        <v>7</v>
      </c>
      <c r="D54" s="4" t="s">
        <v>8</v>
      </c>
      <c r="E54" s="20" t="s">
        <v>600</v>
      </c>
      <c r="F54" s="197" t="s">
        <v>9</v>
      </c>
      <c r="G54" s="198"/>
      <c r="H54" s="198"/>
      <c r="I54" s="198"/>
      <c r="J54" s="198"/>
      <c r="K54" s="198"/>
      <c r="L54" s="198"/>
      <c r="M54" s="198"/>
      <c r="N54" s="199"/>
      <c r="O54" s="192" t="s">
        <v>10</v>
      </c>
      <c r="P54" s="193"/>
    </row>
    <row r="55" spans="2:31" ht="36" customHeight="1" x14ac:dyDescent="0.2">
      <c r="B55" s="270">
        <v>1</v>
      </c>
      <c r="C55" s="9" t="s">
        <v>775</v>
      </c>
      <c r="D55" s="227"/>
      <c r="E55" s="228"/>
      <c r="F55" s="200" t="s">
        <v>776</v>
      </c>
      <c r="G55" s="201"/>
      <c r="H55" s="201"/>
      <c r="I55" s="201"/>
      <c r="J55" s="201"/>
      <c r="K55" s="201"/>
      <c r="L55" s="201"/>
      <c r="M55" s="201"/>
      <c r="N55" s="202"/>
      <c r="O55" s="203" t="s">
        <v>37</v>
      </c>
      <c r="P55" s="204"/>
      <c r="R55" s="55">
        <f>IF(T55,VLOOKUP(F55,範囲_支払サイクル,2,FALSE),"エラー")</f>
        <v>661</v>
      </c>
      <c r="T55" s="63" t="b">
        <f>IF(F55="",FALSE,TRUE)</f>
        <v>1</v>
      </c>
    </row>
    <row r="56" spans="2:31" ht="36" customHeight="1" thickBot="1" x14ac:dyDescent="0.25">
      <c r="B56" s="271"/>
      <c r="C56" s="9" t="s">
        <v>36</v>
      </c>
      <c r="D56" s="9" t="s">
        <v>756</v>
      </c>
      <c r="E56" s="90"/>
      <c r="F56" s="200" t="s">
        <v>757</v>
      </c>
      <c r="G56" s="201"/>
      <c r="H56" s="201"/>
      <c r="I56" s="201"/>
      <c r="J56" s="201"/>
      <c r="K56" s="201"/>
      <c r="L56" s="201"/>
      <c r="M56" s="201"/>
      <c r="N56" s="202"/>
      <c r="O56" s="203" t="s">
        <v>37</v>
      </c>
      <c r="P56" s="204"/>
      <c r="R56" s="55" t="str">
        <f>IF(T56,VLOOKUP(F56,範囲_支払方法,2,FALSE),"エラー")&amp;R55</f>
        <v>T661</v>
      </c>
      <c r="T56" s="63" t="b">
        <f>IF(F56="",FALSE,TRUE)</f>
        <v>1</v>
      </c>
      <c r="X56" s="60" t="b">
        <f>IF(F56="",FALSE,TRUE)</f>
        <v>1</v>
      </c>
      <c r="Y56" s="59" t="s">
        <v>665</v>
      </c>
    </row>
    <row r="57" spans="2:31" ht="36" customHeight="1" thickTop="1" thickBot="1" x14ac:dyDescent="0.25">
      <c r="B57" s="11">
        <v>2</v>
      </c>
      <c r="C57" s="12" t="s">
        <v>34</v>
      </c>
      <c r="D57" s="12" t="s">
        <v>609</v>
      </c>
      <c r="E57" s="85" t="str">
        <f>IF(AND(F57&lt;&gt;"未入力",F57&lt;&gt;"不要",F57&lt;&gt;"削除"),IF(U57=FALSE,"オーバー",U57 &amp; "字以内"),"")</f>
        <v/>
      </c>
      <c r="F57" s="133" t="s">
        <v>666</v>
      </c>
      <c r="G57" s="134"/>
      <c r="H57" s="134"/>
      <c r="I57" s="134"/>
      <c r="J57" s="134"/>
      <c r="K57" s="134"/>
      <c r="L57" s="134"/>
      <c r="M57" s="134"/>
      <c r="N57" s="135"/>
      <c r="O57" s="142" t="s">
        <v>598</v>
      </c>
      <c r="P57" s="143"/>
      <c r="T57" s="63" t="b">
        <f>IF(OR(U57=FALSE,X57=FALSE),FALSE,TRUE)</f>
        <v>1</v>
      </c>
      <c r="U57" s="60">
        <f>IF(V57-LEN(F57)&lt;0,FALSE,V57-LEN(F57))</f>
        <v>47</v>
      </c>
      <c r="V57" s="57">
        <v>50</v>
      </c>
      <c r="X57" s="63" t="b">
        <f>IF(AND(F57&lt;&gt;"",F57&lt;&gt;"未入力",F57&lt;&gt;"不要",F57&lt;&gt;"削除"),IF(LEN(F57)&gt;=3,IF(LEN(F57)-LEN(SUBSTITUTE(F57, "@",""))=1,TRUE,FALSE),FALSE),TRUE)</f>
        <v>1</v>
      </c>
      <c r="Y57" s="59" t="s">
        <v>664</v>
      </c>
    </row>
    <row r="58" spans="2:31" ht="24" customHeight="1" thickTop="1" thickBot="1" x14ac:dyDescent="0.25">
      <c r="B58" s="153">
        <v>3</v>
      </c>
      <c r="C58" s="171" t="s">
        <v>595</v>
      </c>
      <c r="D58" s="17"/>
      <c r="E58" s="86"/>
      <c r="F58" s="189" t="str">
        <f>"金融機関コード（" &amp; 4 - COUNTA(F59:I59) &amp;"文字）"</f>
        <v>金融機関コード（4文字）</v>
      </c>
      <c r="G58" s="189"/>
      <c r="H58" s="189"/>
      <c r="I58" s="189"/>
      <c r="J58" s="189" t="str">
        <f>"本支店コード（" &amp; 3 - COUNTA(J59:L59) &amp;"文字）"</f>
        <v>本支店コード（3文字）</v>
      </c>
      <c r="K58" s="189"/>
      <c r="L58" s="189"/>
      <c r="M58" s="39"/>
      <c r="N58" s="40"/>
      <c r="O58" s="142"/>
      <c r="P58" s="143"/>
    </row>
    <row r="59" spans="2:31" ht="36" customHeight="1" thickTop="1" thickBot="1" x14ac:dyDescent="0.25">
      <c r="B59" s="154"/>
      <c r="C59" s="172"/>
      <c r="D59" s="12" t="s">
        <v>605</v>
      </c>
      <c r="E59" s="85" t="str">
        <f>IF(U59=FALSE,"オーバー",U59 &amp; "文字")</f>
        <v>7文字</v>
      </c>
      <c r="F59" s="45"/>
      <c r="G59" s="46"/>
      <c r="H59" s="46"/>
      <c r="I59" s="47"/>
      <c r="J59" s="48"/>
      <c r="K59" s="46"/>
      <c r="L59" s="49"/>
      <c r="M59" s="190"/>
      <c r="N59" s="191"/>
      <c r="O59" s="142" t="s">
        <v>596</v>
      </c>
      <c r="P59" s="143"/>
      <c r="T59" s="63" t="b">
        <f t="shared" ref="T59:T64" si="13">IF(U59=FALSE,FALSE,TRUE)</f>
        <v>1</v>
      </c>
      <c r="U59" s="60">
        <f>IF(V59-COUNTA(F59:L59)&lt;0,FALSE,V59-COUNTA(F59:L59))</f>
        <v>7</v>
      </c>
      <c r="V59" s="57">
        <v>7</v>
      </c>
    </row>
    <row r="60" spans="2:31" ht="36" customHeight="1" thickTop="1" x14ac:dyDescent="0.2">
      <c r="B60" s="154"/>
      <c r="C60" s="12" t="s">
        <v>38</v>
      </c>
      <c r="D60" s="12" t="s">
        <v>602</v>
      </c>
      <c r="E60" s="85" t="str">
        <f>IF(U60=FALSE,"オーバー",U60 &amp; "字以内")</f>
        <v>20字以内</v>
      </c>
      <c r="F60" s="139"/>
      <c r="G60" s="140"/>
      <c r="H60" s="140"/>
      <c r="I60" s="140"/>
      <c r="J60" s="140"/>
      <c r="K60" s="140"/>
      <c r="L60" s="214"/>
      <c r="M60" s="210" t="s">
        <v>40</v>
      </c>
      <c r="N60" s="211"/>
      <c r="O60" s="87" t="s">
        <v>614</v>
      </c>
      <c r="P60" s="88" t="s">
        <v>674</v>
      </c>
      <c r="R60" s="55">
        <f>IF(X60,VLOOKUP(M60,範囲_金融機関名,2,FALSE),"エラー")</f>
        <v>1</v>
      </c>
      <c r="T60" s="63" t="b">
        <f>IF(OR(U60=FALSE,X60=FALSE),FALSE,TRUE)</f>
        <v>1</v>
      </c>
      <c r="U60" s="60">
        <f>IF(V60-LEN(F60)&lt;0,FALSE,V60-LEN(F60))</f>
        <v>20</v>
      </c>
      <c r="V60" s="57">
        <v>20</v>
      </c>
      <c r="X60" s="60" t="b">
        <f>IF(M60="",FALSE,TRUE)</f>
        <v>1</v>
      </c>
      <c r="Y60" s="59" t="s">
        <v>665</v>
      </c>
    </row>
    <row r="61" spans="2:31" ht="36" customHeight="1" x14ac:dyDescent="0.2">
      <c r="B61" s="154"/>
      <c r="C61" s="12" t="s">
        <v>39</v>
      </c>
      <c r="D61" s="12" t="s">
        <v>602</v>
      </c>
      <c r="E61" s="85" t="str">
        <f>IF(U61=FALSE,"オーバー",U61 &amp; "字以内")</f>
        <v>20字以内</v>
      </c>
      <c r="F61" s="139"/>
      <c r="G61" s="140"/>
      <c r="H61" s="140"/>
      <c r="I61" s="140"/>
      <c r="J61" s="140"/>
      <c r="K61" s="140"/>
      <c r="L61" s="214"/>
      <c r="M61" s="299" t="s">
        <v>41</v>
      </c>
      <c r="N61" s="300"/>
      <c r="O61" s="142" t="s">
        <v>62</v>
      </c>
      <c r="P61" s="143"/>
      <c r="R61" s="55">
        <f>IF(X61,VLOOKUP(M61,範囲_金融機関支店名,2,FALSE),"エラー")</f>
        <v>1</v>
      </c>
      <c r="T61" s="63" t="b">
        <f>IF(OR(U61=FALSE,X61=FALSE),FALSE,TRUE)</f>
        <v>1</v>
      </c>
      <c r="U61" s="60">
        <f>IF(V61-LEN(F61)&lt;0,FALSE,V61-LEN(F61))</f>
        <v>20</v>
      </c>
      <c r="V61" s="57">
        <v>20</v>
      </c>
      <c r="X61" s="60" t="b">
        <f>IF(M61="",FALSE,TRUE)</f>
        <v>1</v>
      </c>
      <c r="Y61" s="59" t="s">
        <v>665</v>
      </c>
    </row>
    <row r="62" spans="2:31" ht="36" customHeight="1" x14ac:dyDescent="0.2">
      <c r="B62" s="154"/>
      <c r="C62" s="12" t="s">
        <v>42</v>
      </c>
      <c r="D62" s="12" t="s">
        <v>605</v>
      </c>
      <c r="E62" s="85" t="str">
        <f>IF(U62=FALSE,"オーバー",U62 &amp; "文字")</f>
        <v>7文字</v>
      </c>
      <c r="F62" s="50"/>
      <c r="G62" s="41"/>
      <c r="H62" s="41"/>
      <c r="I62" s="41"/>
      <c r="J62" s="41"/>
      <c r="K62" s="41"/>
      <c r="L62" s="51"/>
      <c r="M62" s="212" t="s">
        <v>44</v>
      </c>
      <c r="N62" s="213"/>
      <c r="O62" s="142" t="s">
        <v>597</v>
      </c>
      <c r="P62" s="143"/>
      <c r="R62" s="54">
        <f>IF(X62,VLOOKUP(M62,範囲_口座種別,2,FALSE),"エラー")</f>
        <v>1</v>
      </c>
      <c r="T62" s="63" t="b">
        <f>IF(OR(U62=FALSE,X62=FALSE),FALSE,TRUE)</f>
        <v>1</v>
      </c>
      <c r="U62" s="60">
        <f>IF(V62-COUNTA(F62:L62)&lt;0,FALSE,V62-COUNTA(F62:L62))</f>
        <v>7</v>
      </c>
      <c r="V62" s="57">
        <v>7</v>
      </c>
      <c r="X62" s="60" t="b">
        <f>IF(M62="",FALSE,TRUE)</f>
        <v>1</v>
      </c>
      <c r="Y62" s="59" t="s">
        <v>665</v>
      </c>
    </row>
    <row r="63" spans="2:31" ht="36" customHeight="1" x14ac:dyDescent="0.3">
      <c r="B63" s="154"/>
      <c r="C63" s="12" t="s">
        <v>43</v>
      </c>
      <c r="D63" s="12" t="s">
        <v>602</v>
      </c>
      <c r="E63" s="85" t="str">
        <f>IF(U63=FALSE,"オーバー",U63 &amp; "字以内")</f>
        <v>50字以内</v>
      </c>
      <c r="F63" s="277"/>
      <c r="G63" s="278"/>
      <c r="H63" s="278"/>
      <c r="I63" s="278"/>
      <c r="J63" s="278"/>
      <c r="K63" s="278"/>
      <c r="L63" s="278"/>
      <c r="M63" s="278"/>
      <c r="N63" s="279"/>
      <c r="O63" s="142"/>
      <c r="P63" s="143"/>
      <c r="R63" s="72" t="s">
        <v>668</v>
      </c>
      <c r="T63" s="63" t="b">
        <f t="shared" si="13"/>
        <v>1</v>
      </c>
      <c r="U63" s="60">
        <f>IF(V63-LEN(F63)&lt;0,FALSE,V63-LEN(F63))</f>
        <v>50</v>
      </c>
      <c r="V63" s="57">
        <v>50</v>
      </c>
    </row>
    <row r="64" spans="2:31" ht="36" customHeight="1" thickBot="1" x14ac:dyDescent="0.25">
      <c r="B64" s="154"/>
      <c r="C64" s="14" t="s">
        <v>63</v>
      </c>
      <c r="D64" s="23" t="s">
        <v>619</v>
      </c>
      <c r="E64" s="79" t="str">
        <f>IF(U64=FALSE,"オーバー",U64 &amp; "字以内")</f>
        <v>30字以内</v>
      </c>
      <c r="F64" s="205"/>
      <c r="G64" s="206"/>
      <c r="H64" s="206"/>
      <c r="I64" s="206"/>
      <c r="J64" s="206"/>
      <c r="K64" s="206"/>
      <c r="L64" s="206"/>
      <c r="M64" s="206"/>
      <c r="N64" s="207"/>
      <c r="O64" s="272" t="s">
        <v>618</v>
      </c>
      <c r="P64" s="273"/>
      <c r="R64" s="71" t="s">
        <v>672</v>
      </c>
      <c r="T64" s="63" t="b">
        <f t="shared" si="13"/>
        <v>1</v>
      </c>
      <c r="U64" s="60">
        <f>IF(V64-LEN(F64)&lt;0,FALSE,V64-LEN(F64))</f>
        <v>30</v>
      </c>
      <c r="V64" s="57">
        <v>30</v>
      </c>
    </row>
    <row r="65" spans="2:31" ht="36" customHeight="1" thickTop="1" x14ac:dyDescent="0.2">
      <c r="B65" s="154"/>
      <c r="C65" s="18" t="s">
        <v>64</v>
      </c>
      <c r="D65" s="9"/>
      <c r="E65" s="65"/>
      <c r="F65" s="274" t="str">
        <f>IF(ISERR(IF(MID($P$66,1,1)&lt;&gt;"",FIND(MID($P$66,1,1),$O$66),"")),"×",MID($P$66,1,1))&amp;IF(ISERR(IF(MID($P$66,2,1)&lt;&gt;"",FIND(MID($P$66,2,1),$O$66),"")),"×",MID($P$66,2,1))&amp;IF(ISERR(IF(MID($P$66,3,1)&lt;&gt;"",FIND(MID($P$66,3,1),$O$66),"")),"×",MID($P$66,3,1))&amp;IF(ISERR(IF(MID($P$66,4,1)&lt;&gt;"",FIND(MID($P$66,4,1),$O$66),"")),"×",MID($P$66,4,1))&amp;IF(ISERR(IF(MID($P$66,5,1)&lt;&gt;"",FIND(MID($P$66,5,1),$O$66),"")),"×",MID($P$66,5,1))&amp;IF(ISERR(IF(MID($P$66,6,1)&lt;&gt;"",FIND(MID($P$66,6,1),$O$66),"")),"×",MID($P$66,6,1))&amp;IF(ISERR(IF(MID($P$66,7,1)&lt;&gt;"",FIND(MID($P$66,7,1),$O$66),"")),"×",MID($P$66,7,1))&amp;IF(ISERR(IF(MID($P$66,8,1)&lt;&gt;"",FIND(MID($P$66,8,1),$O$66),"")),"×",MID($P$66,8,1))&amp;IF(ISERR(IF(MID($P$66,9,1)&lt;&gt;"",FIND(MID($P$66,9,1),$O$66),"")),"×",MID($P$66,9,1))&amp;IF(ISERR(IF(MID($P$66,10,1)&lt;&gt;"",FIND(MID($P$66,10,1),$O$66),"")),"×",MID($P$66,10,1))&amp;IF(ISERR(IF(MID($P$66,11,1)&lt;&gt;"",FIND(MID($P$66,11,1),$O$66),"")),"×",MID($P$66,11,1))&amp;IF(ISERR(IF(MID($P$66,12,1)&lt;&gt;"",FIND(MID($P$66,12,1),$O$66),"")),"×",MID($P$66,12,1))&amp;IF(ISERR(IF(MID($P$66,13,1)&lt;&gt;"",FIND(MID($P$66,13,1),$O$66),"")),"×",MID($P$66,13,1))&amp;IF(ISERR(IF(MID($P$66,14,1)&lt;&gt;"",FIND(MID($P$66,14,1),$O$66),"")),"×",MID($P$66,14,1))&amp;IF(ISERR(IF(MID($P$66,15,1)&lt;&gt;"",FIND(MID($P$66,15,1),$O$66),"")),"×",MID($P$66,15,1))&amp;IF(ISERR(IF(MID($P$66,16,1)&lt;&gt;"",FIND(MID($P$66,16,1),$O$66),"")),"×",MID($P$66,16,1))&amp;IF(ISERR(IF(MID($P$66,17,1)&lt;&gt;"",FIND(MID($P$66,17,1),$O$66),"")),"×",MID($P$66,17,1))&amp;IF(ISERR(IF(MID($P$66,18,1)&lt;&gt;"",FIND(MID($P$66,18,1),$O$66),"")),"×",MID($P$66,18,1))&amp;IF(ISERR(IF(MID($P$66,19,1)&lt;&gt;"",FIND(MID($P$66,19,1),$O$66),"")),"×",MID($P$66,19,1))&amp;IF(ISERR(IF(MID($P$66,20,1)&lt;&gt;"",FIND(MID($P$66,20,1),$O$66),"")),"×",MID($P$66,20,1))&amp;IF(ISERR(IF(MID($P$66,21,1)&lt;&gt;"",FIND(MID($P$66,21,1),$O$66),"")),"×",MID($P$66,21,1))&amp;IF(ISERR(IF(MID($P$66,22,1)&lt;&gt;"",FIND(MID($P$66,22,1),$O$66),"")),"×",MID($P$66,22,1))&amp;IF(ISERR(IF(MID($P$66,23,1)&lt;&gt;"",FIND(MID($P$66,23,1),$O$66),"")),"×",MID($P$66,23,1))&amp;IF(ISERR(IF(MID($P$66,24,1)&lt;&gt;"",FIND(MID($P$66,24,1),$O$66),"")),"×",MID($P$66,24,1))&amp;IF(ISERR(IF(MID($P$66,25,1)&lt;&gt;"",FIND(MID($P$66,25,1),$O$66),"")),"×",MID($P$66,25,1))&amp;IF(ISERR(IF(MID($P$66,26,1)&lt;&gt;"",FIND(MID($P$66,26,1),$O$66),"")),"×",MID($P$66,26,1))&amp;IF(ISERR(IF(MID($P$66,27,1)&lt;&gt;"",FIND(MID($P$66,27,1),$O$66),"")),"×",MID($P$66,27,1))&amp;IF(ISERR(IF(MID($P$66,28,1)&lt;&gt;"",FIND(MID($P$66,28,1),$O$66),"")),"×",MID($P$66,28,1))&amp;IF(ISERR(IF(MID($P$66,29,1)&lt;&gt;"",FIND(MID($P$66,29,1),$O$66),"")),"×",MID($P$66,29,1))&amp;IF(ISERR(IF(MID($P$66,30,1)&lt;&gt;"",FIND(MID($P$66,30,1),$O$66),"")),"×",MID($P$66,30,1))</f>
        <v/>
      </c>
      <c r="G65" s="275"/>
      <c r="H65" s="275"/>
      <c r="I65" s="275"/>
      <c r="J65" s="275"/>
      <c r="K65" s="275"/>
      <c r="L65" s="275"/>
      <c r="M65" s="275"/>
      <c r="N65" s="276"/>
      <c r="O65" s="142" t="s">
        <v>60</v>
      </c>
      <c r="P65" s="143"/>
    </row>
    <row r="66" spans="2:31" ht="24.6" customHeight="1" x14ac:dyDescent="0.2">
      <c r="B66" s="154"/>
      <c r="C66" s="297" t="s">
        <v>65</v>
      </c>
      <c r="D66" s="175" t="s">
        <v>32</v>
      </c>
      <c r="E66" s="175"/>
      <c r="F66" s="176"/>
      <c r="G66" s="176"/>
      <c r="H66" s="176"/>
      <c r="I66" s="176"/>
      <c r="J66" s="176"/>
      <c r="K66" s="176"/>
      <c r="L66" s="176"/>
      <c r="M66" s="176"/>
      <c r="N66" s="176"/>
      <c r="O66" s="28" t="s">
        <v>615</v>
      </c>
      <c r="P66" s="29" t="str">
        <f>LEFT(SUBSTITUTE(SUBSTITUTE(SUBSTITUTE(SUBSTITUTE(SUBSTITUTE(SUBSTITUTE(SUBSTITUTE(SUBSTITUTE(SUBSTITUTE(SUBSTITUTE(ASC(UPPER($F$64)),"ｧ","ｱ"),"ｨ","ｲ"),"ｩ","ｳ"),"ｪ","ｴ"),"ｫ","ｵ"),"ｬ","ﾔ"),"ｭ","ﾕ"),"ｮ","ﾖ"),"ｯ","ﾂ"),"ｰ","-"),30)</f>
        <v/>
      </c>
    </row>
    <row r="67" spans="2:31" ht="36" customHeight="1" x14ac:dyDescent="0.2">
      <c r="B67" s="154"/>
      <c r="C67" s="298"/>
      <c r="D67" s="173" t="s">
        <v>48</v>
      </c>
      <c r="E67" s="174"/>
      <c r="F67" s="294" t="s">
        <v>50</v>
      </c>
      <c r="G67" s="295"/>
      <c r="H67" s="295"/>
      <c r="I67" s="295"/>
      <c r="J67" s="295"/>
      <c r="K67" s="295"/>
      <c r="L67" s="295"/>
      <c r="M67" s="295"/>
      <c r="N67" s="296"/>
      <c r="O67" s="262" t="s">
        <v>55</v>
      </c>
      <c r="P67" s="263"/>
    </row>
    <row r="68" spans="2:31" ht="36" customHeight="1" x14ac:dyDescent="0.2">
      <c r="B68" s="154"/>
      <c r="C68" s="298"/>
      <c r="D68" s="173" t="s">
        <v>49</v>
      </c>
      <c r="E68" s="174"/>
      <c r="F68" s="294" t="s">
        <v>51</v>
      </c>
      <c r="G68" s="295"/>
      <c r="H68" s="295"/>
      <c r="I68" s="295"/>
      <c r="J68" s="295"/>
      <c r="K68" s="295"/>
      <c r="L68" s="295"/>
      <c r="M68" s="295"/>
      <c r="N68" s="296"/>
      <c r="O68" s="262" t="s">
        <v>56</v>
      </c>
      <c r="P68" s="263"/>
    </row>
    <row r="69" spans="2:31" ht="36" customHeight="1" x14ac:dyDescent="0.2">
      <c r="B69" s="154"/>
      <c r="C69" s="298"/>
      <c r="D69" s="173" t="s">
        <v>58</v>
      </c>
      <c r="E69" s="174"/>
      <c r="F69" s="294" t="s">
        <v>59</v>
      </c>
      <c r="G69" s="295"/>
      <c r="H69" s="295"/>
      <c r="I69" s="295"/>
      <c r="J69" s="295"/>
      <c r="K69" s="295"/>
      <c r="L69" s="295"/>
      <c r="M69" s="295"/>
      <c r="N69" s="296"/>
      <c r="O69" s="262" t="s">
        <v>57</v>
      </c>
      <c r="P69" s="263"/>
    </row>
    <row r="70" spans="2:31" ht="36" customHeight="1" thickBot="1" x14ac:dyDescent="0.25">
      <c r="B70" s="155"/>
      <c r="C70" s="298"/>
      <c r="D70" s="173" t="s">
        <v>54</v>
      </c>
      <c r="E70" s="174"/>
      <c r="F70" s="294" t="s">
        <v>52</v>
      </c>
      <c r="G70" s="295"/>
      <c r="H70" s="295"/>
      <c r="I70" s="295"/>
      <c r="J70" s="295"/>
      <c r="K70" s="295"/>
      <c r="L70" s="295"/>
      <c r="M70" s="295"/>
      <c r="N70" s="296"/>
      <c r="O70" s="262" t="s">
        <v>53</v>
      </c>
      <c r="P70" s="263"/>
      <c r="T70" s="60" t="b">
        <f>IF(F71="",FALSE,TRUE)</f>
        <v>1</v>
      </c>
      <c r="U70" s="59" t="s">
        <v>665</v>
      </c>
    </row>
    <row r="71" spans="2:31" ht="36" customHeight="1" thickTop="1" thickBot="1" x14ac:dyDescent="0.25">
      <c r="B71" s="15">
        <v>4</v>
      </c>
      <c r="C71" s="16" t="s">
        <v>707</v>
      </c>
      <c r="D71" s="16" t="str">
        <f>IF(X71,"右記より選択","組合せが正しくありません")</f>
        <v>右記より選択</v>
      </c>
      <c r="E71" s="89"/>
      <c r="F71" s="133" t="s">
        <v>675</v>
      </c>
      <c r="G71" s="134"/>
      <c r="H71" s="134"/>
      <c r="I71" s="135"/>
      <c r="J71" s="177" t="s">
        <v>733</v>
      </c>
      <c r="K71" s="178"/>
      <c r="L71" s="178"/>
      <c r="M71" s="179"/>
      <c r="N71" s="73" t="s">
        <v>715</v>
      </c>
      <c r="O71" s="159" t="s">
        <v>732</v>
      </c>
      <c r="P71" s="160"/>
      <c r="R71" s="54" t="str">
        <f>IF(T71,LEFT(F71,2)&amp;LEFT(N71,2),"エラー")</f>
        <v>T000</v>
      </c>
      <c r="T71" s="60" t="b">
        <f>IF(N71="",FALSE,TRUE)</f>
        <v>1</v>
      </c>
      <c r="U71" s="59" t="s">
        <v>665</v>
      </c>
      <c r="X71" s="63" t="b">
        <f>IF(LEFT(F71,2)="TD",TRUE,IF(ISERROR(VLOOKUP(LEFT(F71,2)&amp;LEFT(N71,4),源泉組合せ,1,FALSE)),FALSE,TRUE))</f>
        <v>1</v>
      </c>
      <c r="Y71" s="59" t="s">
        <v>735</v>
      </c>
    </row>
    <row r="72" spans="2:31" ht="18" customHeight="1" thickBot="1" x14ac:dyDescent="0.25">
      <c r="B72" s="22" t="s">
        <v>662</v>
      </c>
      <c r="P72" s="52"/>
    </row>
    <row r="73" spans="2:31" s="2" customFormat="1" ht="30" customHeight="1" x14ac:dyDescent="0.2">
      <c r="B73" s="186" t="s">
        <v>24</v>
      </c>
      <c r="C73" s="187"/>
      <c r="D73" s="187"/>
      <c r="E73" s="187"/>
      <c r="F73" s="187"/>
      <c r="G73" s="187"/>
      <c r="H73" s="187"/>
      <c r="I73" s="187"/>
      <c r="J73" s="187"/>
      <c r="K73" s="187"/>
      <c r="L73" s="187"/>
      <c r="M73" s="187"/>
      <c r="N73" s="187"/>
      <c r="O73" s="187"/>
      <c r="P73" s="188"/>
      <c r="R73" s="59"/>
      <c r="S73" s="22"/>
      <c r="T73" s="22"/>
      <c r="U73" s="22"/>
      <c r="V73" s="56"/>
      <c r="W73" s="22"/>
      <c r="X73" s="22"/>
      <c r="Y73" s="22"/>
      <c r="Z73" s="57"/>
      <c r="AA73" s="22"/>
      <c r="AB73" s="22"/>
      <c r="AC73" s="22"/>
      <c r="AD73" s="57"/>
      <c r="AE73" s="22"/>
    </row>
    <row r="74" spans="2:31" ht="24" customHeight="1" thickBot="1" x14ac:dyDescent="0.25">
      <c r="B74" s="7" t="s">
        <v>6</v>
      </c>
      <c r="C74" s="4" t="s">
        <v>7</v>
      </c>
      <c r="D74" s="4" t="s">
        <v>8</v>
      </c>
      <c r="E74" s="20" t="s">
        <v>600</v>
      </c>
      <c r="F74" s="42" t="s">
        <v>9</v>
      </c>
      <c r="G74" s="43"/>
      <c r="H74" s="43"/>
      <c r="I74" s="43"/>
      <c r="J74" s="43"/>
      <c r="K74" s="43"/>
      <c r="L74" s="43"/>
      <c r="M74" s="43"/>
      <c r="N74" s="44"/>
      <c r="O74" s="5" t="s">
        <v>10</v>
      </c>
      <c r="P74" s="6"/>
    </row>
    <row r="75" spans="2:31" ht="24" customHeight="1" thickTop="1" x14ac:dyDescent="0.2">
      <c r="B75" s="153">
        <v>1</v>
      </c>
      <c r="C75" s="18" t="s">
        <v>27</v>
      </c>
      <c r="D75" s="18" t="s">
        <v>601</v>
      </c>
      <c r="E75" s="79" t="str">
        <f>IF(U75=FALSE,"オーバー",U75 &amp; "字以内")</f>
        <v>40字以内</v>
      </c>
      <c r="F75" s="156"/>
      <c r="G75" s="157"/>
      <c r="H75" s="157"/>
      <c r="I75" s="157"/>
      <c r="J75" s="157"/>
      <c r="K75" s="157"/>
      <c r="L75" s="157"/>
      <c r="M75" s="157"/>
      <c r="N75" s="158"/>
      <c r="O75" s="149"/>
      <c r="P75" s="150"/>
      <c r="T75" s="63" t="b">
        <f t="shared" ref="T75:T84" si="14">IF(U75=FALSE,FALSE,TRUE)</f>
        <v>1</v>
      </c>
      <c r="U75" s="60">
        <f t="shared" ref="U75:U87" si="15">IF(V75-LEN(F75)&lt;0,FALSE,V75-LEN(F75))</f>
        <v>40</v>
      </c>
      <c r="V75" s="57">
        <v>40</v>
      </c>
    </row>
    <row r="76" spans="2:31" ht="36" customHeight="1" x14ac:dyDescent="0.2">
      <c r="B76" s="155"/>
      <c r="C76" s="21" t="s">
        <v>28</v>
      </c>
      <c r="D76" s="21" t="s">
        <v>602</v>
      </c>
      <c r="E76" s="80" t="str">
        <f>IF(U76=FALSE,"オーバー",U76 &amp; "字以内")</f>
        <v>40字以内</v>
      </c>
      <c r="F76" s="183"/>
      <c r="G76" s="184"/>
      <c r="H76" s="184"/>
      <c r="I76" s="184"/>
      <c r="J76" s="184"/>
      <c r="K76" s="184"/>
      <c r="L76" s="184"/>
      <c r="M76" s="184"/>
      <c r="N76" s="185"/>
      <c r="O76" s="151"/>
      <c r="P76" s="152"/>
      <c r="T76" s="63" t="b">
        <f t="shared" si="14"/>
        <v>1</v>
      </c>
      <c r="U76" s="60">
        <f t="shared" si="15"/>
        <v>40</v>
      </c>
      <c r="V76" s="57">
        <v>40</v>
      </c>
    </row>
    <row r="77" spans="2:31" ht="36" customHeight="1" x14ac:dyDescent="0.2">
      <c r="B77" s="154">
        <v>2</v>
      </c>
      <c r="C77" s="12" t="s">
        <v>29</v>
      </c>
      <c r="D77" s="12" t="s">
        <v>602</v>
      </c>
      <c r="E77" s="79" t="str">
        <f>IF(U77=FALSE,"オーバー",U77 &amp; "字以内")</f>
        <v>15字以内</v>
      </c>
      <c r="F77" s="139"/>
      <c r="G77" s="140"/>
      <c r="H77" s="140"/>
      <c r="I77" s="140"/>
      <c r="J77" s="140"/>
      <c r="K77" s="140"/>
      <c r="L77" s="140"/>
      <c r="M77" s="140"/>
      <c r="N77" s="141"/>
      <c r="O77" s="142"/>
      <c r="P77" s="143"/>
      <c r="T77" s="63" t="b">
        <f t="shared" si="14"/>
        <v>1</v>
      </c>
      <c r="U77" s="60">
        <f t="shared" si="15"/>
        <v>15</v>
      </c>
      <c r="V77" s="57">
        <v>15</v>
      </c>
    </row>
    <row r="78" spans="2:31" ht="24" customHeight="1" x14ac:dyDescent="0.2">
      <c r="B78" s="154"/>
      <c r="C78" s="18" t="s">
        <v>30</v>
      </c>
      <c r="D78" s="18" t="s">
        <v>601</v>
      </c>
      <c r="E78" s="81" t="str">
        <f>IF(U78=FALSE,"オーバー",U78 &amp; "字以内")</f>
        <v>30字以内</v>
      </c>
      <c r="F78" s="180"/>
      <c r="G78" s="181"/>
      <c r="H78" s="181"/>
      <c r="I78" s="181"/>
      <c r="J78" s="181"/>
      <c r="K78" s="181"/>
      <c r="L78" s="181"/>
      <c r="M78" s="181"/>
      <c r="N78" s="182"/>
      <c r="O78" s="290" t="s">
        <v>657</v>
      </c>
      <c r="P78" s="291"/>
      <c r="T78" s="63" t="b">
        <f t="shared" si="14"/>
        <v>1</v>
      </c>
      <c r="U78" s="60">
        <f t="shared" si="15"/>
        <v>30</v>
      </c>
      <c r="V78" s="57">
        <v>30</v>
      </c>
    </row>
    <row r="79" spans="2:31" ht="36" customHeight="1" x14ac:dyDescent="0.2">
      <c r="B79" s="155"/>
      <c r="C79" s="21" t="s">
        <v>31</v>
      </c>
      <c r="D79" s="21" t="s">
        <v>602</v>
      </c>
      <c r="E79" s="82" t="str">
        <f>IF(U79=FALSE,"オーバー",U79 &amp; "字以内")</f>
        <v>20字以内</v>
      </c>
      <c r="F79" s="183"/>
      <c r="G79" s="184"/>
      <c r="H79" s="184"/>
      <c r="I79" s="184"/>
      <c r="J79" s="184"/>
      <c r="K79" s="184"/>
      <c r="L79" s="184"/>
      <c r="M79" s="184"/>
      <c r="N79" s="185"/>
      <c r="O79" s="232"/>
      <c r="P79" s="233"/>
      <c r="T79" s="63" t="b">
        <f t="shared" si="14"/>
        <v>1</v>
      </c>
      <c r="U79" s="60">
        <f t="shared" si="15"/>
        <v>20</v>
      </c>
      <c r="V79" s="57">
        <v>20</v>
      </c>
    </row>
    <row r="80" spans="2:31" ht="36" customHeight="1" x14ac:dyDescent="0.2">
      <c r="B80" s="153">
        <v>3</v>
      </c>
      <c r="C80" s="12" t="s">
        <v>18</v>
      </c>
      <c r="D80" s="12" t="s">
        <v>605</v>
      </c>
      <c r="E80" s="79" t="str">
        <f>IF(U80=FALSE,"オーバー",U80 &amp; "文字")</f>
        <v>8文字</v>
      </c>
      <c r="F80" s="139"/>
      <c r="G80" s="140"/>
      <c r="H80" s="140"/>
      <c r="I80" s="140"/>
      <c r="J80" s="140"/>
      <c r="K80" s="140"/>
      <c r="L80" s="140"/>
      <c r="M80" s="140"/>
      <c r="N80" s="141"/>
      <c r="O80" s="142" t="s">
        <v>612</v>
      </c>
      <c r="P80" s="143"/>
      <c r="T80" s="63" t="b">
        <f t="shared" ref="T80" si="16">IF(OR(U80=FALSE,X80=FALSE,AB80=FALSE),FALSE,TRUE)</f>
        <v>1</v>
      </c>
      <c r="U80" s="60">
        <f t="shared" si="15"/>
        <v>8</v>
      </c>
      <c r="V80" s="57">
        <v>8</v>
      </c>
      <c r="X80" s="63" t="b">
        <f>IF(F80&lt;&gt;"",IF(LEN(F80)=8,IF(LEN(F80)-LEN(SUBSTITUTE(F80, "-",""))=1,IF(FIND("-",F80)=4,TRUE,FALSE))),TRUE)</f>
        <v>1</v>
      </c>
      <c r="Y80" s="59" t="s">
        <v>664</v>
      </c>
      <c r="AB80" s="63" t="b">
        <f t="shared" ref="AB80" si="17">IF(LEN(SUBSTITUTE(SUBSTITUTE(SUBSTITUTE(SUBSTITUTE(SUBSTITUTE(SUBSTITUTE(SUBSTITUTE(SUBSTITUTE(SUBSTITUTE(SUBSTITUTE(SUBSTITUTE(F80,"1",""),"2",""),"3",""),"4",""),"5",""),"6",""),"7",""),"8",""),"9",""),"0",""),"-",""))&lt;&gt;0,FALSE,TRUE)</f>
        <v>1</v>
      </c>
      <c r="AC80" s="59" t="s">
        <v>667</v>
      </c>
    </row>
    <row r="81" spans="2:29" ht="36" customHeight="1" x14ac:dyDescent="0.2">
      <c r="B81" s="154"/>
      <c r="C81" s="12" t="s">
        <v>19</v>
      </c>
      <c r="D81" s="12" t="s">
        <v>602</v>
      </c>
      <c r="E81" s="79" t="str">
        <f t="shared" ref="E81:E87" si="18">IF(U81=FALSE,"オーバー",U81 &amp; "字以内")</f>
        <v>10字以内</v>
      </c>
      <c r="F81" s="139"/>
      <c r="G81" s="140"/>
      <c r="H81" s="140"/>
      <c r="I81" s="140"/>
      <c r="J81" s="140"/>
      <c r="K81" s="140"/>
      <c r="L81" s="140"/>
      <c r="M81" s="140"/>
      <c r="N81" s="141"/>
      <c r="O81" s="142"/>
      <c r="P81" s="143"/>
      <c r="T81" s="63" t="b">
        <f t="shared" si="14"/>
        <v>1</v>
      </c>
      <c r="U81" s="60">
        <f t="shared" si="15"/>
        <v>10</v>
      </c>
      <c r="V81" s="57">
        <v>10</v>
      </c>
    </row>
    <row r="82" spans="2:29" ht="36" customHeight="1" x14ac:dyDescent="0.2">
      <c r="B82" s="154"/>
      <c r="C82" s="12" t="s">
        <v>20</v>
      </c>
      <c r="D82" s="12" t="s">
        <v>602</v>
      </c>
      <c r="E82" s="79" t="str">
        <f t="shared" si="18"/>
        <v>40字以内</v>
      </c>
      <c r="F82" s="139"/>
      <c r="G82" s="140"/>
      <c r="H82" s="140"/>
      <c r="I82" s="140"/>
      <c r="J82" s="140"/>
      <c r="K82" s="140"/>
      <c r="L82" s="140"/>
      <c r="M82" s="140"/>
      <c r="N82" s="141"/>
      <c r="O82" s="142"/>
      <c r="P82" s="143"/>
      <c r="T82" s="63" t="b">
        <f t="shared" si="14"/>
        <v>1</v>
      </c>
      <c r="U82" s="60">
        <f t="shared" si="15"/>
        <v>40</v>
      </c>
      <c r="V82" s="57">
        <v>40</v>
      </c>
    </row>
    <row r="83" spans="2:29" ht="36" customHeight="1" x14ac:dyDescent="0.2">
      <c r="B83" s="154"/>
      <c r="C83" s="12" t="s">
        <v>21</v>
      </c>
      <c r="D83" s="12" t="s">
        <v>602</v>
      </c>
      <c r="E83" s="79" t="str">
        <f t="shared" si="18"/>
        <v>40字以内</v>
      </c>
      <c r="F83" s="139"/>
      <c r="G83" s="140"/>
      <c r="H83" s="140"/>
      <c r="I83" s="140"/>
      <c r="J83" s="140"/>
      <c r="K83" s="140"/>
      <c r="L83" s="140"/>
      <c r="M83" s="140"/>
      <c r="N83" s="141"/>
      <c r="O83" s="142" t="s">
        <v>15</v>
      </c>
      <c r="P83" s="143"/>
      <c r="T83" s="63" t="b">
        <f t="shared" si="14"/>
        <v>1</v>
      </c>
      <c r="U83" s="60">
        <f t="shared" si="15"/>
        <v>40</v>
      </c>
      <c r="V83" s="57">
        <v>40</v>
      </c>
    </row>
    <row r="84" spans="2:29" ht="36" customHeight="1" x14ac:dyDescent="0.2">
      <c r="B84" s="155"/>
      <c r="C84" s="12" t="s">
        <v>22</v>
      </c>
      <c r="D84" s="12" t="s">
        <v>602</v>
      </c>
      <c r="E84" s="79" t="str">
        <f t="shared" si="18"/>
        <v>40字以内</v>
      </c>
      <c r="F84" s="139"/>
      <c r="G84" s="140"/>
      <c r="H84" s="140"/>
      <c r="I84" s="140"/>
      <c r="J84" s="140"/>
      <c r="K84" s="140"/>
      <c r="L84" s="140"/>
      <c r="M84" s="140"/>
      <c r="N84" s="141"/>
      <c r="O84" s="142" t="s">
        <v>16</v>
      </c>
      <c r="P84" s="143"/>
      <c r="T84" s="63" t="b">
        <f t="shared" si="14"/>
        <v>1</v>
      </c>
      <c r="U84" s="60">
        <f t="shared" si="15"/>
        <v>40</v>
      </c>
      <c r="V84" s="57">
        <v>40</v>
      </c>
    </row>
    <row r="85" spans="2:29" ht="36" customHeight="1" x14ac:dyDescent="0.2">
      <c r="B85" s="136">
        <v>4</v>
      </c>
      <c r="C85" s="12" t="s">
        <v>606</v>
      </c>
      <c r="D85" s="18" t="s">
        <v>608</v>
      </c>
      <c r="E85" s="79" t="str">
        <f t="shared" si="18"/>
        <v>15字以内</v>
      </c>
      <c r="F85" s="139"/>
      <c r="G85" s="140"/>
      <c r="H85" s="140"/>
      <c r="I85" s="140"/>
      <c r="J85" s="140"/>
      <c r="K85" s="140"/>
      <c r="L85" s="140"/>
      <c r="M85" s="140"/>
      <c r="N85" s="141"/>
      <c r="O85" s="142" t="s">
        <v>613</v>
      </c>
      <c r="P85" s="143"/>
      <c r="T85" s="63" t="b">
        <f t="shared" ref="T85:T86" si="19">IF(OR(U85=FALSE,X85=FALSE,AB85=FALSE),FALSE,TRUE)</f>
        <v>1</v>
      </c>
      <c r="U85" s="60">
        <f t="shared" si="15"/>
        <v>15</v>
      </c>
      <c r="V85" s="57">
        <v>15</v>
      </c>
      <c r="X85" s="63" t="b">
        <f>IF(F85&lt;&gt;"",IF(LEN(F85)&gt;=10,IF(LEN(F85)-LEN(SUBSTITUTE(F85, "-",""))=2,TRUE,FALSE),FALSE),TRUE)</f>
        <v>1</v>
      </c>
      <c r="Y85" s="59" t="s">
        <v>664</v>
      </c>
      <c r="AB85" s="63" t="b">
        <f t="shared" ref="AB85:AB86" si="20">IF(LEN(SUBSTITUTE(SUBSTITUTE(SUBSTITUTE(SUBSTITUTE(SUBSTITUTE(SUBSTITUTE(SUBSTITUTE(SUBSTITUTE(SUBSTITUTE(SUBSTITUTE(SUBSTITUTE(F85,"1",""),"2",""),"3",""),"4",""),"5",""),"6",""),"7",""),"8",""),"9",""),"0",""),"-",""))&lt;&gt;0,FALSE,TRUE)</f>
        <v>1</v>
      </c>
      <c r="AC85" s="59" t="s">
        <v>667</v>
      </c>
    </row>
    <row r="86" spans="2:29" ht="36" customHeight="1" x14ac:dyDescent="0.2">
      <c r="B86" s="137"/>
      <c r="C86" s="13" t="s">
        <v>607</v>
      </c>
      <c r="D86" s="12" t="s">
        <v>608</v>
      </c>
      <c r="E86" s="79" t="str">
        <f t="shared" si="18"/>
        <v>15字以内</v>
      </c>
      <c r="F86" s="139"/>
      <c r="G86" s="140"/>
      <c r="H86" s="140"/>
      <c r="I86" s="140"/>
      <c r="J86" s="140"/>
      <c r="K86" s="140"/>
      <c r="L86" s="140"/>
      <c r="M86" s="140"/>
      <c r="N86" s="141"/>
      <c r="O86" s="142" t="s">
        <v>613</v>
      </c>
      <c r="P86" s="143"/>
      <c r="T86" s="63" t="b">
        <f t="shared" si="19"/>
        <v>1</v>
      </c>
      <c r="U86" s="60">
        <f t="shared" si="15"/>
        <v>15</v>
      </c>
      <c r="V86" s="57">
        <v>15</v>
      </c>
      <c r="X86" s="63" t="b">
        <f>IF(F86&lt;&gt;"",IF(LEN(F86)&gt;=10,IF(LEN(F86)-LEN(SUBSTITUTE(F86, "-",""))=2,TRUE,FALSE),FALSE),TRUE)</f>
        <v>1</v>
      </c>
      <c r="Y86" s="59" t="s">
        <v>664</v>
      </c>
      <c r="AB86" s="63" t="b">
        <f t="shared" si="20"/>
        <v>1</v>
      </c>
      <c r="AC86" s="59" t="s">
        <v>667</v>
      </c>
    </row>
    <row r="87" spans="2:29" ht="36" customHeight="1" thickBot="1" x14ac:dyDescent="0.25">
      <c r="B87" s="138"/>
      <c r="C87" s="19" t="s">
        <v>14</v>
      </c>
      <c r="D87" s="19" t="s">
        <v>609</v>
      </c>
      <c r="E87" s="83" t="str">
        <f t="shared" si="18"/>
        <v>50字以内</v>
      </c>
      <c r="F87" s="144"/>
      <c r="G87" s="145"/>
      <c r="H87" s="145"/>
      <c r="I87" s="145"/>
      <c r="J87" s="145"/>
      <c r="K87" s="145"/>
      <c r="L87" s="145"/>
      <c r="M87" s="145"/>
      <c r="N87" s="146"/>
      <c r="O87" s="147" t="s">
        <v>17</v>
      </c>
      <c r="P87" s="148"/>
      <c r="T87" s="63" t="b">
        <f>IF(OR(U87=FALSE,X87=FALSE),FALSE,TRUE)</f>
        <v>1</v>
      </c>
      <c r="U87" s="60">
        <f t="shared" si="15"/>
        <v>50</v>
      </c>
      <c r="V87" s="57">
        <v>50</v>
      </c>
      <c r="X87" s="63" t="b">
        <f>IF(F87&lt;&gt;"",IF(LEN(F87)&gt;=3,IF(LEN(F87)-LEN(SUBSTITUTE(F87, "@",""))=1,TRUE,FALSE),FALSE),TRUE)</f>
        <v>1</v>
      </c>
      <c r="Y87" s="59" t="s">
        <v>664</v>
      </c>
    </row>
  </sheetData>
  <sheetProtection algorithmName="SHA-512" hashValue="EiH93H4bCW80T2FWCg9Mtwh6u3YAt20sfKNVuHRsytA6I9k4qdAIu0GFqnuBHH5/1gGV3s6QKrblYQGsIIQa4A==" saltValue="y2V9wnhSKXBEL1kpgOmwZg==" spinCount="100000" sheet="1" selectLockedCells="1"/>
  <mergeCells count="181">
    <mergeCell ref="O16:P17"/>
    <mergeCell ref="O32:P33"/>
    <mergeCell ref="O78:P79"/>
    <mergeCell ref="B18:B22"/>
    <mergeCell ref="C47:C51"/>
    <mergeCell ref="F48:N48"/>
    <mergeCell ref="F68:N68"/>
    <mergeCell ref="O68:P68"/>
    <mergeCell ref="F69:N69"/>
    <mergeCell ref="O69:P69"/>
    <mergeCell ref="F70:N70"/>
    <mergeCell ref="O70:P70"/>
    <mergeCell ref="F57:N57"/>
    <mergeCell ref="O57:P57"/>
    <mergeCell ref="O58:P58"/>
    <mergeCell ref="O49:P49"/>
    <mergeCell ref="F50:N50"/>
    <mergeCell ref="O50:P50"/>
    <mergeCell ref="C66:C70"/>
    <mergeCell ref="O61:P61"/>
    <mergeCell ref="F67:N67"/>
    <mergeCell ref="M61:N61"/>
    <mergeCell ref="O21:P21"/>
    <mergeCell ref="O22:P22"/>
    <mergeCell ref="O24:P24"/>
    <mergeCell ref="O25:P25"/>
    <mergeCell ref="B43:P43"/>
    <mergeCell ref="F44:N44"/>
    <mergeCell ref="O67:P67"/>
    <mergeCell ref="F45:N45"/>
    <mergeCell ref="F49:N49"/>
    <mergeCell ref="B45:B51"/>
    <mergeCell ref="B55:B56"/>
    <mergeCell ref="O64:P64"/>
    <mergeCell ref="F65:N65"/>
    <mergeCell ref="F63:N63"/>
    <mergeCell ref="O63:P63"/>
    <mergeCell ref="D67:E67"/>
    <mergeCell ref="O65:P65"/>
    <mergeCell ref="O51:P51"/>
    <mergeCell ref="O45:P45"/>
    <mergeCell ref="F46:N46"/>
    <mergeCell ref="B29:B30"/>
    <mergeCell ref="F29:N29"/>
    <mergeCell ref="O29:P30"/>
    <mergeCell ref="F30:N30"/>
    <mergeCell ref="B31:B33"/>
    <mergeCell ref="F51:N51"/>
    <mergeCell ref="B2:P2"/>
    <mergeCell ref="O5:P5"/>
    <mergeCell ref="B4:P4"/>
    <mergeCell ref="B9:P9"/>
    <mergeCell ref="F10:N10"/>
    <mergeCell ref="O10:P10"/>
    <mergeCell ref="B27:P27"/>
    <mergeCell ref="F28:N28"/>
    <mergeCell ref="O28:P28"/>
    <mergeCell ref="B23:B25"/>
    <mergeCell ref="B5:C6"/>
    <mergeCell ref="B7:C7"/>
    <mergeCell ref="F14:N14"/>
    <mergeCell ref="F15:N15"/>
    <mergeCell ref="B13:B14"/>
    <mergeCell ref="F21:N21"/>
    <mergeCell ref="F22:N22"/>
    <mergeCell ref="F13:N13"/>
    <mergeCell ref="F5:I6"/>
    <mergeCell ref="F7:I7"/>
    <mergeCell ref="J5:M6"/>
    <mergeCell ref="J7:M7"/>
    <mergeCell ref="B15:B17"/>
    <mergeCell ref="F25:N25"/>
    <mergeCell ref="O20:P20"/>
    <mergeCell ref="D5:E6"/>
    <mergeCell ref="D7:E7"/>
    <mergeCell ref="D48:E48"/>
    <mergeCell ref="D49:E49"/>
    <mergeCell ref="D50:E50"/>
    <mergeCell ref="D51:E51"/>
    <mergeCell ref="D55:E55"/>
    <mergeCell ref="F16:N16"/>
    <mergeCell ref="F17:N17"/>
    <mergeCell ref="F18:N18"/>
    <mergeCell ref="O18:P18"/>
    <mergeCell ref="F19:N19"/>
    <mergeCell ref="O19:P19"/>
    <mergeCell ref="O23:P23"/>
    <mergeCell ref="F23:N23"/>
    <mergeCell ref="F24:N24"/>
    <mergeCell ref="F20:N20"/>
    <mergeCell ref="D47:N47"/>
    <mergeCell ref="N5:N6"/>
    <mergeCell ref="O11:P11"/>
    <mergeCell ref="O15:P15"/>
    <mergeCell ref="O13:P14"/>
    <mergeCell ref="F31:N31"/>
    <mergeCell ref="O31:P31"/>
    <mergeCell ref="F32:N32"/>
    <mergeCell ref="F33:N33"/>
    <mergeCell ref="F64:N64"/>
    <mergeCell ref="O62:P62"/>
    <mergeCell ref="O59:P59"/>
    <mergeCell ref="O48:P48"/>
    <mergeCell ref="F58:I58"/>
    <mergeCell ref="M60:N60"/>
    <mergeCell ref="M62:N62"/>
    <mergeCell ref="F60:L60"/>
    <mergeCell ref="F61:L61"/>
    <mergeCell ref="F38:N38"/>
    <mergeCell ref="F77:N77"/>
    <mergeCell ref="O77:P77"/>
    <mergeCell ref="F78:N78"/>
    <mergeCell ref="F79:N79"/>
    <mergeCell ref="B73:P73"/>
    <mergeCell ref="B39:B41"/>
    <mergeCell ref="F39:N39"/>
    <mergeCell ref="O39:P39"/>
    <mergeCell ref="F40:N40"/>
    <mergeCell ref="O40:P40"/>
    <mergeCell ref="F41:N41"/>
    <mergeCell ref="O41:P41"/>
    <mergeCell ref="J58:L58"/>
    <mergeCell ref="M59:N59"/>
    <mergeCell ref="O44:P44"/>
    <mergeCell ref="B53:P53"/>
    <mergeCell ref="F54:N54"/>
    <mergeCell ref="O54:P54"/>
    <mergeCell ref="F55:N55"/>
    <mergeCell ref="O55:P55"/>
    <mergeCell ref="F56:N56"/>
    <mergeCell ref="O56:P56"/>
    <mergeCell ref="B58:B70"/>
    <mergeCell ref="F76:N76"/>
    <mergeCell ref="O71:P71"/>
    <mergeCell ref="F12:I12"/>
    <mergeCell ref="F11:I11"/>
    <mergeCell ref="J12:M12"/>
    <mergeCell ref="O12:P12"/>
    <mergeCell ref="J11:M11"/>
    <mergeCell ref="B11:B12"/>
    <mergeCell ref="C11:C12"/>
    <mergeCell ref="C58:C59"/>
    <mergeCell ref="D70:E70"/>
    <mergeCell ref="D68:E68"/>
    <mergeCell ref="D69:E69"/>
    <mergeCell ref="D66:N66"/>
    <mergeCell ref="B34:B38"/>
    <mergeCell ref="F34:N34"/>
    <mergeCell ref="O34:P34"/>
    <mergeCell ref="F35:N35"/>
    <mergeCell ref="O35:P35"/>
    <mergeCell ref="F36:N36"/>
    <mergeCell ref="O36:P36"/>
    <mergeCell ref="F37:N37"/>
    <mergeCell ref="O37:P37"/>
    <mergeCell ref="J71:M71"/>
    <mergeCell ref="O38:P38"/>
    <mergeCell ref="F71:I71"/>
    <mergeCell ref="B85:B87"/>
    <mergeCell ref="F85:N85"/>
    <mergeCell ref="O85:P85"/>
    <mergeCell ref="F86:N86"/>
    <mergeCell ref="O86:P86"/>
    <mergeCell ref="F87:N87"/>
    <mergeCell ref="O87:P87"/>
    <mergeCell ref="O75:P75"/>
    <mergeCell ref="O76:P76"/>
    <mergeCell ref="B80:B84"/>
    <mergeCell ref="F80:N80"/>
    <mergeCell ref="O80:P80"/>
    <mergeCell ref="F81:N81"/>
    <mergeCell ref="O81:P81"/>
    <mergeCell ref="F82:N82"/>
    <mergeCell ref="O82:P82"/>
    <mergeCell ref="F83:N83"/>
    <mergeCell ref="O83:P83"/>
    <mergeCell ref="F84:N84"/>
    <mergeCell ref="O84:P84"/>
    <mergeCell ref="B75:B76"/>
    <mergeCell ref="F75:N75"/>
    <mergeCell ref="B77:B79"/>
  </mergeCells>
  <phoneticPr fontId="1"/>
  <conditionalFormatting sqref="B7:C7">
    <cfRule type="expression" dxfId="49" priority="14">
      <formula>$T$7=FALSE</formula>
    </cfRule>
  </conditionalFormatting>
  <conditionalFormatting sqref="B75:F87 B73:P74 O75:P87">
    <cfRule type="expression" dxfId="48" priority="16">
      <formula>$R$7="一般"</formula>
    </cfRule>
  </conditionalFormatting>
  <conditionalFormatting sqref="C13:E25 C29:E41 C45:E45 C57:E57 C60:E64 C75:E87">
    <cfRule type="expression" dxfId="47" priority="9">
      <formula>$T13=FALSE</formula>
    </cfRule>
  </conditionalFormatting>
  <conditionalFormatting sqref="C71:E71">
    <cfRule type="expression" dxfId="46" priority="3">
      <formula>$X$71=FALSE</formula>
    </cfRule>
  </conditionalFormatting>
  <conditionalFormatting sqref="D56">
    <cfRule type="expression" dxfId="45" priority="2">
      <formula>AND($U56&lt;&gt;0,$U56&lt;&gt;7)</formula>
    </cfRule>
  </conditionalFormatting>
  <conditionalFormatting sqref="D59:E59 D62:E62">
    <cfRule type="expression" dxfId="44" priority="8">
      <formula>AND($U59&lt;&gt;0,$U59&lt;&gt;7)</formula>
    </cfRule>
  </conditionalFormatting>
  <conditionalFormatting sqref="F12 M60:N62">
    <cfRule type="expression" dxfId="43" priority="10">
      <formula>$T12=FALSE</formula>
    </cfRule>
  </conditionalFormatting>
  <conditionalFormatting sqref="F7:I7">
    <cfRule type="expression" dxfId="42" priority="12">
      <formula>$T$9=FALSE</formula>
    </cfRule>
  </conditionalFormatting>
  <conditionalFormatting sqref="F71:I71">
    <cfRule type="expression" dxfId="41" priority="11">
      <formula>$T$70=FALSE</formula>
    </cfRule>
  </conditionalFormatting>
  <conditionalFormatting sqref="F75:N87 J7:N7 F22 F24:N25 F29:N41 F45 F59:L62 F63:N64">
    <cfRule type="containsBlanks" dxfId="40" priority="19">
      <formula>LEN(TRIM(F7))=0</formula>
    </cfRule>
  </conditionalFormatting>
  <conditionalFormatting sqref="J11">
    <cfRule type="expression" dxfId="39" priority="7">
      <formula>$Y$12=FALSE</formula>
    </cfRule>
  </conditionalFormatting>
  <conditionalFormatting sqref="J12:N12 D7 F13:N21 F23">
    <cfRule type="containsBlanks" dxfId="38" priority="18">
      <formula>LEN(TRIM(D7))=0</formula>
    </cfRule>
  </conditionalFormatting>
  <conditionalFormatting sqref="J12:N12">
    <cfRule type="expression" dxfId="37" priority="1">
      <formula>$R$7="一般"</formula>
    </cfRule>
  </conditionalFormatting>
  <conditionalFormatting sqref="N11">
    <cfRule type="expression" dxfId="36" priority="6">
      <formula>$AC$12=FALSE</formula>
    </cfRule>
  </conditionalFormatting>
  <conditionalFormatting sqref="N71">
    <cfRule type="expression" dxfId="35" priority="4">
      <formula>$T$71=FALSE</formula>
    </cfRule>
  </conditionalFormatting>
  <conditionalFormatting sqref="O7:P7">
    <cfRule type="containsBlanks" dxfId="34" priority="21">
      <formula>LEN(TRIM(O7))=0</formula>
    </cfRule>
  </conditionalFormatting>
  <dataValidations xWindow="44" yWindow="300" count="43">
    <dataValidation type="list" imeMode="disabled" allowBlank="1" showErrorMessage="1" errorTitle="データ選択エラー" error="【下記をご確認ください】_x000a_・規定リスト項目を選択していない" promptTitle="登録区分 －－－－－－－－－－－－－－－－－－－－－－－－－－－" prompt="一般/調達・購買登録の区分を選択してください（空白不可）" sqref="B7:C7" xr:uid="{B9B30FBD-2D04-4CD2-994B-CF55366D491E}">
      <formula1>選択_登録区分</formula1>
    </dataValidation>
    <dataValidation type="list" imeMode="disabled" allowBlank="1" showErrorMessage="1" errorTitle="データ選択エラー" error="【下記をご確認ください】_x000a_・規定リスト項目を選択していない" promptTitle="申請区分 ーーーーーーーーーーーーーーーーーーーーーーーーーーー" prompt="申請内容の区分を選択してください（空白不可）" sqref="F7:I7" xr:uid="{CB30B269-3D6F-413F-827D-CDECC9398446}">
      <formula1>選択_申請区分</formula1>
    </dataValidation>
    <dataValidation imeMode="disabled" allowBlank="1" showErrorMessage="1" promptTitle="インボイス番号 ーーーーーーーーーーーーーーーーーーーーーーーー" prompt="所持している場合に入力してください" sqref="N7" xr:uid="{C588D4EC-DA39-424F-AD91-3CA28D91CAC3}"/>
    <dataValidation type="textLength" imeMode="disabled" operator="equal" allowBlank="1" showInputMessage="1" showErrorMessage="1" sqref="F59:L59 F62:L62" xr:uid="{C8939B2A-0905-4873-9FC0-6D6D5BE4A7D4}">
      <formula1>1</formula1>
    </dataValidation>
    <dataValidation type="list" imeMode="disabled" promptTitle="[必須] 支払通知メールの送信先アドレス ーーーーーーーーーーー" prompt="入力されたメールアドレスに当社からの支払通知メールが送信されます。_x000a_　（メールアドレスに不備があると正常に送信されない場合があります）_x000a_送信先アドレスを記入、または状況に応じて下記を選択してください。_x000a__x000a_不要：送信不要_x000a_削除：従来のアドレスを削除" sqref="F57:N57" xr:uid="{CF7B26C2-2E89-4224-8D44-1191E13FE517}">
      <formula1>選択_支払通知先</formula1>
    </dataValidation>
    <dataValidation type="list" imeMode="disabled" allowBlank="1" showInputMessage="1" showErrorMessage="1" sqref="M60:N60" xr:uid="{BBC1481D-17AE-429A-9C68-7F7692060DC6}">
      <formula1>選択_金融機関名</formula1>
    </dataValidation>
    <dataValidation type="list" imeMode="disabled" allowBlank="1" showInputMessage="1" showErrorMessage="1" sqref="M61:N61" xr:uid="{770A0567-2B5F-4456-B913-14BC1F394624}">
      <formula1>選択_金融機関支店名</formula1>
    </dataValidation>
    <dataValidation type="list" allowBlank="1" showInputMessage="1" showErrorMessage="1" sqref="M62:N62" xr:uid="{46848924-BDFA-48C2-B681-36DC2A984312}">
      <formula1>選択_口座種別</formula1>
    </dataValidation>
    <dataValidation type="list" imeMode="disabled" allowBlank="1" showInputMessage="1" showErrorMessage="1" sqref="N71" xr:uid="{AC7E48CD-78B9-43B1-9AF0-8DB7B596F1E8}">
      <formula1>INDIRECT("源泉"&amp;LEFT($F$71,2))</formula1>
    </dataValidation>
    <dataValidation type="textLength" imeMode="disabled" operator="equal" allowBlank="1" showErrorMessage="1" errorTitle="入力文字エラー" error="半角英数字10文字で入力してください" promptTitle="サプライヤコード　ーーーーーーーーーーーーーーーーーーーーーーー" prompt="大阪市高速電気軌道株式会社にて入力します" sqref="O7" xr:uid="{5D450975-1C96-44CD-B397-39DDA7A16052}">
      <formula1>10</formula1>
    </dataValidation>
    <dataValidation type="textLength" imeMode="disabled" operator="equal" allowBlank="1" showErrorMessage="1" errorTitle="入力文字エラー" error="半角英数字8文字で入力してください" promptTitle="電子入札システム登録番号 ーーーーーーーーーーーーーーーーーーー" prompt="大阪市高速電気軌道株式会社にて入力します" sqref="P7" xr:uid="{2E42042A-C02B-40E6-AC27-43C7891D555D}">
      <formula1>8</formula1>
    </dataValidation>
    <dataValidation type="custom" imeMode="hiragana" allowBlank="1" showErrorMessage="1" errorTitle="入力データエラー" error="【下記をご確認ください】_x000a_・文字数がオーバーしている_x000a_・規定文字以外が入力されている" promptTitle="金融機関名 ーーーーーーーーーーーーーーーーーーーーーーーーーー" prompt="「銀行」、「信用金庫」などの記入は不要です" sqref="F60:L60" xr:uid="{C5F0B8A6-D0DD-4B92-B8AC-FDDF3EF28FA0}">
      <formula1>T60</formula1>
    </dataValidation>
    <dataValidation type="custom" imeMode="hiragana" allowBlank="1" showErrorMessage="1" errorTitle="入力データエラー" error="【下記をご確認ください】_x000a_・文字数がオーバーしている_x000a_・規定文字以外が入力されている" promptTitle="金融機関支店名 ーーーーーーーーーーーーーーーーーーーーーーーー" prompt="「支店」、「出張所」などの記入は不要です_x000a_" sqref="F61:L61" xr:uid="{362EF069-0D71-4270-87AB-1733C8B5D4F1}">
      <formula1>T61</formula1>
    </dataValidation>
    <dataValidation type="custom" imeMode="hiragana" allowBlank="1" showErrorMessage="1" errorTitle="入力データエラー" error="【下記をご確認ください】_x000a_・文字数がオーバーしている_x000a_・規定文字以外が入力されている" promptTitle="支社・支店・営業所名称 ーーーーーーーーーーーーーーーーーーーー" prompt="本社の商号および名称は不要です_x000a_（同じ本社商号・名称文字列は統合されます）_x000a_また「本社名称　支店名称」で結合されますので、トータル40文字以内で入力してください" sqref="F30:N30" xr:uid="{6E17EAD1-D28A-4929-AE68-AF6FD2EC56EF}">
      <formula1>T30</formula1>
    </dataValidation>
    <dataValidation type="custom" imeMode="hiragana" allowBlank="1" showErrorMessage="1" errorTitle="入力データエラー" error="【下記をご確認ください】_x000a_・文字数がオーバーしている_x000a_・規定文字以外が入力されている" promptTitle="受任者氏名 ーーーーーーーーーーーーーーーーーーーーーーーーーー" prompt="姓名の間に全角ブランクを入力してください" sqref="F33:N33" xr:uid="{896B137D-BB42-47B5-81C9-689D370BDCBB}">
      <formula1>T33</formula1>
    </dataValidation>
    <dataValidation type="custom" imeMode="fullKatakana" allowBlank="1" showErrorMessage="1" errorTitle="入力データエラー" error="【下記をご確認ください】_x000a_・文字数がオーバーしている_x000a_・規定文字以外が入力されている" promptTitle="受任者フリガナ ーーーーーーーーーーーーーーーーーーーーーーーー" prompt="姓名の間に全角ブランクを入力してください" sqref="F32:N32" xr:uid="{E507BD04-8AEF-4689-BEAB-31BAD31822F2}">
      <formula1>T32</formula1>
    </dataValidation>
    <dataValidation type="custom" imeMode="hiragana" allowBlank="1" showErrorMessage="1" errorTitle="入力データエラー" error="【下記をご確認ください】_x000a_・文字数がオーバーしている_x000a_・規定文字以外が入力されている" promptTitle="申請者氏名 ーーーーーーーーーーーーーーーーーーーーーーーーーー" prompt="姓名の間に全角ブランクを入力してください" sqref="F79:N79" xr:uid="{8593DB47-65FF-485D-B3F4-608C32BD5EB2}">
      <formula1>T79</formula1>
    </dataValidation>
    <dataValidation type="custom" imeMode="fullKatakana" allowBlank="1" showErrorMessage="1" errorTitle="入力データエラー" error="【下記をご確認ください】_x000a_・文字数がオーバーしている_x000a_・規定文字以外が入力されている" promptTitle="申請者フリガナ ーーーーーーーーーーーーーーーーーーーーーーーー" prompt="姓名の間に全角ブランクを入力してください" sqref="F78:N78" xr:uid="{19870F71-14A2-42B7-8D2A-32CDA9ED5CDB}">
      <formula1>T78</formula1>
    </dataValidation>
    <dataValidation type="custom" imeMode="halfKatakana" allowBlank="1" showErrorMessage="1" errorTitle="入力データエラー" error="【下記をご確認ください】_x000a_・文字数がオーバーしている_x000a_・規定文字以外が入力されている" promptTitle="口座名義 ーーーーーーーーーーーーーーーーーーーーーーーーーーー" prompt="半角カナ英数字でそのまま入力して、下段の判定でご確認ください_x000a_（判定で「✖」印があると、登録できません）_x000a_（記入に不備があると、支払不能の可能性がありますのでご注意ください）" sqref="F64:N64" xr:uid="{A95516C8-6E72-414B-A8B2-60A71DA425E3}">
      <formula1>T64</formula1>
    </dataValidation>
    <dataValidation type="custom" imeMode="fullKatakana" allowBlank="1" showErrorMessage="1" errorTitle="入力データエラー" error="【下記をご確認ください】_x000a_・文字数がオーバーしている_x000a_・規定文字以外が入力されている" promptTitle="[必須] 本社・本店商号または名称（フリガナ） ーーーーーーーー" prompt="英数字も全角文字で入力してください" sqref="F13:N13" xr:uid="{FE58DCDC-2A6E-4BEB-AE7F-06173BE2B04E}">
      <formula1>T13</formula1>
    </dataValidation>
    <dataValidation type="custom" imeMode="hiragana" allowBlank="1" showInputMessage="1" showErrorMessage="1" errorTitle="入力データエラー" error="【下記をご確認ください】_x000a_・文字数がオーバーしている_x000a_・規定文字以外が入力されている" sqref="F31:N31 F37:N38 F15:N15 F19:N22 F63:N63 F35:N35 F76:N77 F82:N84" xr:uid="{E5147227-B9A6-4822-B11F-859EE82E208B}">
      <formula1>T15</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_x000a_・郵便番号形式(999-9999)でない_x000a_" promptTitle="郵便番号 ーーーーーーーーーーーーーーーーーーーーーーーーーーー" prompt="半角ハイフンを含めた郵便番号形式で入力してください" sqref="F18:N18" xr:uid="{77ACA429-FF17-4CEA-8844-6452BD234DE3}">
      <formula1>T18</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2個)に適していない" promptTitle="電話番号 ーーーーーーーーーーーーーーーーーーーーーーーーーーー" prompt="半角ハイフンを2つ含めた形式で入力してください（連絡先は1つのみ）" sqref="F85:N85 F23:N23 F39:N39" xr:uid="{F04E3B47-8446-4B1D-BDA1-8DEF4EC206C9}">
      <formula1>T23</formula1>
    </dataValidation>
    <dataValidation type="custom" imeMode="halfKatakana" allowBlank="1" showErrorMessage="1" errorTitle="入力データエラー" error="【下記をご確認ください】_x000a_・文字数がオーバーしている_x000a_・規定文字以外が入力されている" promptTitle="振込依頼人名 ーーーーーーーーーーーーーーーーーーーーーーーーー" prompt="半角カナ英数字でそのまま入力して、下段の判定でご確認ください_x000a_（判定で「✖」印があると、登録できません）" sqref="F45:N45" xr:uid="{31E2D85C-A01C-4DA7-9DE9-FE437F48BD12}">
      <formula1>T45</formula1>
    </dataValidation>
    <dataValidation type="custom" imeMode="hiragana" allowBlank="1" showErrorMessage="1" errorTitle="入力データエラー" error="【下記をご確認ください】_x000a_・文字数がオーバーしている_x000a_・規定文字以外が入力されている" promptTitle="[必須] 代表者氏名 ーーーーーーーーーーーーーーーーーーーーー" prompt="姓名の間に全角ブランクを入力してください" sqref="F17:N17" xr:uid="{453B9D32-F8C1-4364-8EBE-EA9DF48548D1}">
      <formula1>T17</formula1>
    </dataValidation>
    <dataValidation type="custom" imeMode="fullKatakana" allowBlank="1" showErrorMessage="1" errorTitle="入力データエラー" error="【下記をご確認ください】_x000a_・文字数がオーバーしている_x000a_・規定文字以外が入力されている" promptTitle="[必須] 代表者フリガナ ーーーーーーーーーーーーーーーーーーー" prompt="姓名の間に全角ブランクを入力してください" sqref="F16:N16" xr:uid="{1F273E15-56AE-47F4-9525-28DC2EF3B1AA}">
      <formula1>T16</formula1>
    </dataValidation>
    <dataValidation type="custom" imeMode="disabled" allowBlank="1" showErrorMessage="1" errorTitle="入力データエラー" error="【下記をご確認ください】_x000a_・文字数がオーバーしている_x000a_・規定文字以外が入力されている_x000a_・アットマークが規定数(1個)に適していない" promptTitle="メールアドレス ーーーーーーーーーーーーーーーーーーーーーーーー" prompt="正しいメールアドレス形式で入力してください（連絡先は1つのみ）" sqref="F87:N87 F25:N25 F41:N41" xr:uid="{04687FE7-6918-4453-920A-159FD6A77624}">
      <formula1>T25</formula1>
    </dataValidation>
    <dataValidation type="custom" imeMode="fullKatakana" allowBlank="1" showInputMessage="1" showErrorMessage="1" errorTitle="入力データエラー" error="【下記をご確認ください】_x000a_・文字数がオーバーしている_x000a_・規定文字以外が入力されている" sqref="F75:N75 F29:N29" xr:uid="{69C164A0-A9E0-4E92-ABDB-28026D5840B8}">
      <formula1>T29</formula1>
    </dataValidation>
    <dataValidation type="custom" imeMode="disabled" allowBlank="1" showInputMessage="1" showErrorMessage="1" errorTitle="入力データエラー" error="【下記をご確認ください】_x000a_・文字数がオーバーしている_x000a_・規定文字以外が入力されている_x000a_・ハイフンが規定数(2個)に適していない" promptTitle="FAX番号 ーーーーーーーーーーーーーーーーーーーーーーーーーー" prompt="半角ハイフンを2つ含めた形式で入力してください（連絡先は1つのみ）" sqref="F86:N86" xr:uid="{7BC6FF50-0B18-479C-A34E-15A5E2CCA708}">
      <formula1>T86</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_x000a_・郵便番号形式(999-9999)でない" promptTitle="郵便番号 ーーーーーーーーーーーーーーーーーーーーーーーーーーー" prompt="半角ハイフンを含めた郵便番号形式で入力してください" sqref="F80:N80" xr:uid="{1632506D-7D24-4427-96AD-4A8783D66F4E}">
      <formula1>T80</formula1>
    </dataValidation>
    <dataValidation type="textLength" imeMode="disabled" operator="lessThan" allowBlank="1" showInputMessage="1" showErrorMessage="1" errorTitle="入力データエラー" error="【下記をご確認ください】_x000a_・文字数がオーバーしている_x000a_・数値以外が入力されている" sqref="N12" xr:uid="{E4BEC692-F46E-4F1E-ADA8-000BBD915397}">
      <formula1>14</formula1>
    </dataValidation>
    <dataValidation imeMode="disabled" allowBlank="1" showErrorMessage="1" promptTitle="[必須] 申請日（西暦） ーーーーーーーーーーーーーーーーーーー" prompt="「Ctrl+;」での入力、または「yyyy/mm/dd」形式で入力してください" sqref="D7:E7" xr:uid="{B5B60E0B-0D3A-4773-8268-48B2ACAC949C}"/>
    <dataValidation type="custom" imeMode="hiragana" allowBlank="1" showErrorMessage="1" errorTitle="入力データエラー" error="【下記をご確認ください】_x000a_・文字数がオーバーしている_x000a_・規定文字以外が入力されている" promptTitle="[必須] 本社・本店商号または名称（漢字） ーーーーーーーーーー" prompt="英数字も全角文字で入力してください" sqref="F14:N14" xr:uid="{2B7B3924-4F94-4815-8827-1482501A8B73}">
      <formula1>T14</formula1>
    </dataValidation>
    <dataValidation type="textLength" imeMode="disabled" operator="lessThan" allowBlank="1" showErrorMessage="1" errorTitle="入力データエラー" error="【下記をご確認ください】_x000a_・文字数がオーバーしている_x000a_・数値以外が入力されている" promptTitle="資本金 ーーーーーーーーーーーーーーーーーーーーーーーーーーーー" prompt="調達契約の場合、原則入力してください" sqref="J12:M12" xr:uid="{EA9399AD-E8DF-471F-9080-3C01B88C126F}">
      <formula1>14</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 promptTitle="郵便番号 ーーーーーーーーーーーーーーーーーーーーーーーーーーー" prompt="半角ハイフンを含めた郵便番号形式で入力してください" sqref="F34:N34" xr:uid="{A244033F-2D67-48FE-B471-13E028AE36A5}">
      <formula1>T34</formula1>
    </dataValidation>
    <dataValidation type="custom" imeMode="hiragana" allowBlank="1" showInputMessage="1" showErrorMessage="1" errorTitle="文字数オーバー" error="【下記をご確認ください】_x000a_・文字数がオーバーしている_x000a_・規定文字以外が入力されている" sqref="F36:N36" xr:uid="{3BF9936F-9906-441E-807D-0832E2BA6E59}">
      <formula1>U36&lt;&gt;FALSE</formula1>
    </dataValidation>
    <dataValidation type="custom" allowBlank="1" showInputMessage="1" showErrorMessage="1" errorTitle="入力データエラー" error="【下記をご確認ください】_x000a_・文字数がオーバーしている_x000a_・規定文字以外が入力されている" sqref="F81:N81" xr:uid="{87AC08BF-125C-42BA-87B3-60EA60863481}">
      <formula1>T81</formula1>
    </dataValidation>
    <dataValidation imeMode="disabled" allowBlank="1" showErrorMessage="1" promptTitle="帝国データバンク企業コード ーーーーーーーーーーーーーーーーーー" prompt="所持している場合に入力してください" sqref="J7:M7" xr:uid="{5E1B7DF4-67A7-470B-8857-21DFE7AC98C6}"/>
    <dataValidation type="list" imeMode="disabled" allowBlank="1" showErrorMessage="1" errorTitle="データ選択エラー" error="【下記をご確認ください】_x000a_・規定リスト項目を選択していない" promptTitle="法人・個人の区分 ーーーーーーーーーーーーーーーーーーーーーーー" prompt="法人または個人かの区分を選択してください（空白不可）" sqref="F12:I12" xr:uid="{3A406D80-A07F-4F38-8193-7CBA7D33726C}">
      <formula1>選択_法人・個人区分</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2個)に適していない" promptTitle="FAX番号 ーーーーーーーーーーーーーーーーーーーーーーーーーー" prompt="半角ハイフンを2つ含めた形式で入力してください（連絡先は1つのみ）" sqref="F24:N24 F40:N40" xr:uid="{3E11647A-F4E0-4E33-9224-65ADD7E3389D}">
      <formula1>T24</formula1>
    </dataValidation>
    <dataValidation type="list" imeMode="disabled" allowBlank="1" showInputMessage="1" showErrorMessage="1" sqref="F71:I71" xr:uid="{22772780-DEC4-41B0-B7A7-0099F9C7B3E0}">
      <formula1>選択_源泉徴収</formula1>
    </dataValidation>
    <dataValidation type="list" allowBlank="1" showInputMessage="1" showErrorMessage="1" sqref="F56:N56" xr:uid="{754BA2FB-2E5C-433D-BE5A-1A977A916965}">
      <formula1>INDIRECT("方法"&amp;$R$55)</formula1>
    </dataValidation>
    <dataValidation type="list" allowBlank="1" showInputMessage="1" showErrorMessage="1" sqref="F55:N55" xr:uid="{E8EF55A5-8685-4C5A-856D-96AD33B661E8}">
      <formula1>選択_支払サイクル</formula1>
    </dataValidation>
  </dataValidations>
  <hyperlinks>
    <hyperlink ref="O60" r:id="rId1" xr:uid="{7B42B91D-375F-4692-BA2F-15FCB6CD12BE}"/>
  </hyperlinks>
  <pageMargins left="0.70866141732283472" right="0.70866141732283472" top="0.74803149606299213" bottom="0.74803149606299213" header="0.31496062992125984" footer="0.31496062992125984"/>
  <pageSetup paperSize="9" scale="35" fitToHeight="0" orientation="portrait" r:id="rId2"/>
  <headerFooter>
    <oddHeader>&amp;L&amp;"Meiryo UI,標準"&amp;14&amp;F&amp;R&amp;"Meiryo UI,標準"&amp;14&amp;A</oddHeader>
    <oddFooter>&amp;C&amp;"Meiryo UI,標準"&amp;14&amp;P / &amp;N</oddFooter>
  </headerFooter>
  <rowBreaks count="1" manualBreakCount="1">
    <brk id="71" min="1" max="15"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895F-07A7-433F-AD8E-CFFA073E8027}">
  <sheetPr codeName="Sheet3">
    <tabColor rgb="FFFF0000"/>
    <pageSetUpPr fitToPage="1"/>
  </sheetPr>
  <dimension ref="A1:Y97"/>
  <sheetViews>
    <sheetView showGridLines="0" zoomScale="80" zoomScaleNormal="80" zoomScaleSheetLayoutView="80" workbookViewId="0">
      <selection activeCell="B6" sqref="B6:C6"/>
    </sheetView>
  </sheetViews>
  <sheetFormatPr defaultRowHeight="36" customHeight="1" x14ac:dyDescent="0.2"/>
  <cols>
    <col min="1" max="1" width="4.44140625" style="30" customWidth="1"/>
    <col min="2" max="2" width="7.77734375" style="104" customWidth="1"/>
    <col min="3" max="3" width="12.21875" style="30" customWidth="1"/>
    <col min="4" max="4" width="42.21875" style="30" customWidth="1"/>
    <col min="5" max="5" width="7.77734375" style="30" customWidth="1"/>
    <col min="6" max="6" width="12.21875" style="30" customWidth="1"/>
    <col min="7" max="7" width="42.21875" style="30" customWidth="1"/>
    <col min="8" max="8" width="7.77734375" style="30" customWidth="1"/>
    <col min="9" max="9" width="12.21875" style="30" customWidth="1"/>
    <col min="10" max="10" width="42.21875" style="30" customWidth="1"/>
    <col min="11" max="11" width="7.77734375" style="30" customWidth="1"/>
    <col min="12" max="12" width="12.21875" style="30" customWidth="1"/>
    <col min="13" max="13" width="42.21875" style="30" customWidth="1"/>
    <col min="14" max="14" width="4.44140625" style="30" customWidth="1"/>
    <col min="15" max="16" width="8.88671875" style="31" hidden="1" customWidth="1"/>
    <col min="17" max="17" width="4.44140625" style="31" hidden="1" customWidth="1"/>
    <col min="18" max="19" width="8.88671875" style="31" hidden="1" customWidth="1"/>
    <col min="20" max="20" width="4.44140625" style="30" hidden="1" customWidth="1"/>
    <col min="21" max="22" width="8.88671875" style="31" hidden="1" customWidth="1"/>
    <col min="23" max="23" width="4.44140625" style="31" hidden="1" customWidth="1"/>
    <col min="24" max="25" width="8.88671875" style="31" hidden="1" customWidth="1"/>
    <col min="26" max="16384" width="8.88671875" style="30"/>
  </cols>
  <sheetData>
    <row r="1" spans="1:25" ht="9" customHeight="1" thickBot="1" x14ac:dyDescent="0.25">
      <c r="B1" s="10">
        <f>入力1!$R$4</f>
        <v>5.0999999999999996</v>
      </c>
    </row>
    <row r="2" spans="1:25" ht="30" customHeight="1" thickBot="1" x14ac:dyDescent="0.25">
      <c r="A2" s="32"/>
      <c r="B2" s="320" t="s">
        <v>0</v>
      </c>
      <c r="C2" s="321"/>
      <c r="D2" s="321"/>
      <c r="E2" s="321"/>
      <c r="F2" s="321"/>
      <c r="G2" s="321"/>
      <c r="H2" s="321"/>
      <c r="I2" s="321"/>
      <c r="J2" s="321"/>
      <c r="K2" s="321"/>
      <c r="L2" s="321"/>
      <c r="M2" s="322"/>
      <c r="O2" s="33" t="s">
        <v>622</v>
      </c>
      <c r="P2" s="34" t="s">
        <v>623</v>
      </c>
      <c r="R2" s="33" t="s">
        <v>622</v>
      </c>
      <c r="S2" s="34" t="s">
        <v>623</v>
      </c>
      <c r="U2" s="33" t="s">
        <v>622</v>
      </c>
      <c r="V2" s="34" t="s">
        <v>623</v>
      </c>
      <c r="X2" s="33" t="s">
        <v>622</v>
      </c>
      <c r="Y2" s="34" t="s">
        <v>623</v>
      </c>
    </row>
    <row r="3" spans="1:25" ht="18" customHeight="1" thickBot="1" x14ac:dyDescent="0.25">
      <c r="B3" s="22" t="s">
        <v>662</v>
      </c>
      <c r="M3" s="53" t="s">
        <v>661</v>
      </c>
    </row>
    <row r="4" spans="1:25" ht="24" customHeight="1" x14ac:dyDescent="0.2">
      <c r="B4" s="301" t="s">
        <v>588</v>
      </c>
      <c r="C4" s="302"/>
      <c r="D4" s="302"/>
      <c r="E4" s="302"/>
      <c r="F4" s="302"/>
      <c r="G4" s="302"/>
      <c r="H4" s="302"/>
      <c r="I4" s="302"/>
      <c r="J4" s="302"/>
      <c r="K4" s="302"/>
      <c r="L4" s="302"/>
      <c r="M4" s="303"/>
      <c r="O4" s="94" t="str">
        <f>入力1!$B$7</f>
        <v>■ 調達・購買登録</v>
      </c>
    </row>
    <row r="5" spans="1:25" ht="36" customHeight="1" thickBot="1" x14ac:dyDescent="0.25">
      <c r="B5" s="308" t="s">
        <v>581</v>
      </c>
      <c r="C5" s="309"/>
      <c r="D5" s="95" t="s">
        <v>582</v>
      </c>
      <c r="E5" s="310" t="s">
        <v>581</v>
      </c>
      <c r="F5" s="310"/>
      <c r="G5" s="132" t="s">
        <v>582</v>
      </c>
      <c r="H5" s="310" t="s">
        <v>581</v>
      </c>
      <c r="I5" s="310"/>
      <c r="J5" s="132" t="s">
        <v>582</v>
      </c>
      <c r="K5" s="309" t="s">
        <v>581</v>
      </c>
      <c r="L5" s="311"/>
      <c r="M5" s="97" t="s">
        <v>582</v>
      </c>
    </row>
    <row r="6" spans="1:25" ht="36" customHeight="1" thickTop="1" x14ac:dyDescent="0.2">
      <c r="B6" s="314" t="s">
        <v>654</v>
      </c>
      <c r="C6" s="315"/>
      <c r="D6" s="98" t="s">
        <v>624</v>
      </c>
      <c r="E6" s="314" t="s">
        <v>654</v>
      </c>
      <c r="F6" s="315"/>
      <c r="G6" s="98" t="s">
        <v>633</v>
      </c>
      <c r="H6" s="314" t="s">
        <v>654</v>
      </c>
      <c r="I6" s="315"/>
      <c r="J6" s="98" t="s">
        <v>641</v>
      </c>
      <c r="K6" s="314" t="s">
        <v>654</v>
      </c>
      <c r="L6" s="315"/>
      <c r="M6" s="99" t="s">
        <v>649</v>
      </c>
      <c r="O6" s="77">
        <f>IF(P6,VLOOKUP(B6,範囲_業務区分,2,FALSE),"エラー")</f>
        <v>1</v>
      </c>
      <c r="P6" s="35" t="b">
        <f>IF(B6="",FALSE,TRUE)</f>
        <v>1</v>
      </c>
      <c r="R6" s="77">
        <f>IF(S6,VLOOKUP(E6,範囲_業務区分,2,FALSE),"エラー")</f>
        <v>1</v>
      </c>
      <c r="S6" s="35" t="b">
        <f>IF(E6="",FALSE,TRUE)</f>
        <v>1</v>
      </c>
      <c r="U6" s="77">
        <f>IF(V6,VLOOKUP(H6,範囲_業務区分,2,FALSE),"エラー")</f>
        <v>1</v>
      </c>
      <c r="V6" s="35" t="b">
        <f>IF(H6="",FALSE,TRUE)</f>
        <v>1</v>
      </c>
      <c r="X6" s="77">
        <f>IF(Y6,VLOOKUP(K6,範囲_業務区分,2,FALSE),"エラー")</f>
        <v>1</v>
      </c>
      <c r="Y6" s="35" t="b">
        <f>IF(K6="",FALSE,TRUE)</f>
        <v>1</v>
      </c>
    </row>
    <row r="7" spans="1:25" ht="24" customHeight="1" x14ac:dyDescent="0.2">
      <c r="B7" s="316"/>
      <c r="C7" s="317"/>
      <c r="D7" s="100" t="s">
        <v>625</v>
      </c>
      <c r="E7" s="316"/>
      <c r="F7" s="317"/>
      <c r="G7" s="100" t="s">
        <v>625</v>
      </c>
      <c r="H7" s="316"/>
      <c r="I7" s="317"/>
      <c r="J7" s="100" t="s">
        <v>625</v>
      </c>
      <c r="K7" s="316"/>
      <c r="L7" s="317"/>
      <c r="M7" s="101" t="s">
        <v>625</v>
      </c>
    </row>
    <row r="8" spans="1:25" ht="36" customHeight="1" x14ac:dyDescent="0.2">
      <c r="B8" s="312" t="s">
        <v>654</v>
      </c>
      <c r="C8" s="313"/>
      <c r="D8" s="98" t="s">
        <v>626</v>
      </c>
      <c r="E8" s="312" t="s">
        <v>654</v>
      </c>
      <c r="F8" s="313"/>
      <c r="G8" s="98" t="s">
        <v>634</v>
      </c>
      <c r="H8" s="312" t="s">
        <v>654</v>
      </c>
      <c r="I8" s="313"/>
      <c r="J8" s="98" t="s">
        <v>642</v>
      </c>
      <c r="K8" s="312" t="s">
        <v>654</v>
      </c>
      <c r="L8" s="313"/>
      <c r="M8" s="99" t="s">
        <v>650</v>
      </c>
      <c r="O8" s="77">
        <f>IF(P8,VLOOKUP(B8,範囲_業務区分,2,FALSE),"エラー")</f>
        <v>1</v>
      </c>
      <c r="P8" s="35" t="b">
        <f>IF(B8="",FALSE,TRUE)</f>
        <v>1</v>
      </c>
      <c r="R8" s="77">
        <f>IF(S8,VLOOKUP(E8,範囲_業務区分,2,FALSE),"エラー")</f>
        <v>1</v>
      </c>
      <c r="S8" s="35" t="b">
        <f>IF(E8="",FALSE,TRUE)</f>
        <v>1</v>
      </c>
      <c r="U8" s="77">
        <f>IF(V8,VLOOKUP(H8,範囲_業務区分,2,FALSE),"エラー")</f>
        <v>1</v>
      </c>
      <c r="V8" s="35" t="b">
        <f>IF(H8="",FALSE,TRUE)</f>
        <v>1</v>
      </c>
      <c r="X8" s="77">
        <f>IF(Y8,VLOOKUP(K8,範囲_業務区分,2,FALSE),"エラー")</f>
        <v>1</v>
      </c>
      <c r="Y8" s="35" t="b">
        <f>IF(K8="",FALSE,TRUE)</f>
        <v>1</v>
      </c>
    </row>
    <row r="9" spans="1:25" ht="24" customHeight="1" x14ac:dyDescent="0.2">
      <c r="B9" s="316"/>
      <c r="C9" s="317"/>
      <c r="D9" s="100" t="s">
        <v>625</v>
      </c>
      <c r="E9" s="316"/>
      <c r="F9" s="317"/>
      <c r="G9" s="100" t="s">
        <v>625</v>
      </c>
      <c r="H9" s="316"/>
      <c r="I9" s="317"/>
      <c r="J9" s="100" t="s">
        <v>625</v>
      </c>
      <c r="K9" s="316"/>
      <c r="L9" s="317"/>
      <c r="M9" s="101" t="s">
        <v>625</v>
      </c>
    </row>
    <row r="10" spans="1:25" ht="36" customHeight="1" x14ac:dyDescent="0.2">
      <c r="B10" s="312" t="s">
        <v>654</v>
      </c>
      <c r="C10" s="313"/>
      <c r="D10" s="98" t="s">
        <v>627</v>
      </c>
      <c r="E10" s="312" t="s">
        <v>654</v>
      </c>
      <c r="F10" s="313"/>
      <c r="G10" s="98" t="s">
        <v>635</v>
      </c>
      <c r="H10" s="312" t="s">
        <v>654</v>
      </c>
      <c r="I10" s="313"/>
      <c r="J10" s="98" t="s">
        <v>643</v>
      </c>
      <c r="K10" s="312" t="s">
        <v>654</v>
      </c>
      <c r="L10" s="313"/>
      <c r="M10" s="99" t="s">
        <v>651</v>
      </c>
      <c r="O10" s="77">
        <f>IF(P10,VLOOKUP(B10,範囲_業務区分,2,FALSE),"エラー")</f>
        <v>1</v>
      </c>
      <c r="P10" s="35" t="b">
        <f>IF(B10="",FALSE,TRUE)</f>
        <v>1</v>
      </c>
      <c r="R10" s="77">
        <f>IF(S10,VLOOKUP(E10,範囲_業務区分,2,FALSE),"エラー")</f>
        <v>1</v>
      </c>
      <c r="S10" s="35" t="b">
        <f>IF(E10="",FALSE,TRUE)</f>
        <v>1</v>
      </c>
      <c r="U10" s="77">
        <f>IF(V10,VLOOKUP(H10,範囲_業務区分,2,FALSE),"エラー")</f>
        <v>1</v>
      </c>
      <c r="V10" s="35" t="b">
        <f>IF(H10="",FALSE,TRUE)</f>
        <v>1</v>
      </c>
      <c r="X10" s="77">
        <f>IF(Y10,VLOOKUP(K10,範囲_業務区分,2,FALSE),"エラー")</f>
        <v>1</v>
      </c>
      <c r="Y10" s="35" t="b">
        <f>IF(K10="",FALSE,TRUE)</f>
        <v>1</v>
      </c>
    </row>
    <row r="11" spans="1:25" ht="24" customHeight="1" x14ac:dyDescent="0.2">
      <c r="B11" s="316"/>
      <c r="C11" s="317"/>
      <c r="D11" s="100" t="s">
        <v>625</v>
      </c>
      <c r="E11" s="316"/>
      <c r="F11" s="317"/>
      <c r="G11" s="100" t="s">
        <v>625</v>
      </c>
      <c r="H11" s="316"/>
      <c r="I11" s="317"/>
      <c r="J11" s="100" t="s">
        <v>625</v>
      </c>
      <c r="K11" s="316"/>
      <c r="L11" s="317"/>
      <c r="M11" s="101" t="s">
        <v>625</v>
      </c>
    </row>
    <row r="12" spans="1:25" ht="36" customHeight="1" x14ac:dyDescent="0.2">
      <c r="B12" s="312" t="s">
        <v>654</v>
      </c>
      <c r="C12" s="313"/>
      <c r="D12" s="98" t="s">
        <v>628</v>
      </c>
      <c r="E12" s="312" t="s">
        <v>654</v>
      </c>
      <c r="F12" s="313"/>
      <c r="G12" s="98" t="s">
        <v>636</v>
      </c>
      <c r="H12" s="312" t="s">
        <v>654</v>
      </c>
      <c r="I12" s="313"/>
      <c r="J12" s="98" t="s">
        <v>644</v>
      </c>
      <c r="K12" s="312" t="s">
        <v>654</v>
      </c>
      <c r="L12" s="313"/>
      <c r="M12" s="99" t="s">
        <v>652</v>
      </c>
      <c r="O12" s="77">
        <f>IF(P12,VLOOKUP(B12,範囲_業務区分,2,FALSE),"エラー")</f>
        <v>1</v>
      </c>
      <c r="P12" s="35" t="b">
        <f>IF(B12="",FALSE,TRUE)</f>
        <v>1</v>
      </c>
      <c r="R12" s="77">
        <f>IF(S12,VLOOKUP(E12,範囲_業務区分,2,FALSE),"エラー")</f>
        <v>1</v>
      </c>
      <c r="S12" s="35" t="b">
        <f>IF(E12="",FALSE,TRUE)</f>
        <v>1</v>
      </c>
      <c r="U12" s="77">
        <f>IF(V12,VLOOKUP(H12,範囲_業務区分,2,FALSE),"エラー")</f>
        <v>1</v>
      </c>
      <c r="V12" s="35" t="b">
        <f>IF(H12="",FALSE,TRUE)</f>
        <v>1</v>
      </c>
      <c r="X12" s="77">
        <f>IF(Y12,VLOOKUP(K12,範囲_業務区分,2,FALSE),"エラー")</f>
        <v>1</v>
      </c>
      <c r="Y12" s="35" t="b">
        <f>IF(K12="",FALSE,TRUE)</f>
        <v>1</v>
      </c>
    </row>
    <row r="13" spans="1:25" ht="24" customHeight="1" x14ac:dyDescent="0.2">
      <c r="B13" s="316"/>
      <c r="C13" s="317"/>
      <c r="D13" s="100" t="s">
        <v>625</v>
      </c>
      <c r="E13" s="316"/>
      <c r="F13" s="317"/>
      <c r="G13" s="100" t="s">
        <v>625</v>
      </c>
      <c r="H13" s="316"/>
      <c r="I13" s="317"/>
      <c r="J13" s="100" t="s">
        <v>625</v>
      </c>
      <c r="K13" s="316"/>
      <c r="L13" s="317"/>
      <c r="M13" s="101" t="s">
        <v>625</v>
      </c>
    </row>
    <row r="14" spans="1:25" ht="36" customHeight="1" x14ac:dyDescent="0.2">
      <c r="B14" s="312" t="s">
        <v>654</v>
      </c>
      <c r="C14" s="313"/>
      <c r="D14" s="98" t="s">
        <v>629</v>
      </c>
      <c r="E14" s="312" t="s">
        <v>654</v>
      </c>
      <c r="F14" s="313"/>
      <c r="G14" s="98" t="s">
        <v>637</v>
      </c>
      <c r="H14" s="312" t="s">
        <v>654</v>
      </c>
      <c r="I14" s="313"/>
      <c r="J14" s="98" t="s">
        <v>645</v>
      </c>
      <c r="K14" s="312" t="s">
        <v>654</v>
      </c>
      <c r="L14" s="313"/>
      <c r="M14" s="99" t="s">
        <v>782</v>
      </c>
      <c r="O14" s="77">
        <f>IF(P14,VLOOKUP(B14,範囲_業務区分,2,FALSE),"エラー")</f>
        <v>1</v>
      </c>
      <c r="P14" s="35" t="b">
        <f>IF(B14="",FALSE,TRUE)</f>
        <v>1</v>
      </c>
      <c r="R14" s="77">
        <f>IF(S14,VLOOKUP(E14,範囲_業務区分,2,FALSE),"エラー")</f>
        <v>1</v>
      </c>
      <c r="S14" s="35" t="b">
        <f>IF(E14="",FALSE,TRUE)</f>
        <v>1</v>
      </c>
      <c r="U14" s="77">
        <f>IF(V14,VLOOKUP(H14,範囲_業務区分,2,FALSE),"エラー")</f>
        <v>1</v>
      </c>
      <c r="V14" s="35" t="b">
        <f>IF(H14="",FALSE,TRUE)</f>
        <v>1</v>
      </c>
      <c r="X14" s="77">
        <f>IF(Y14,VLOOKUP(K14,範囲_業務区分,2,FALSE),"エラー")</f>
        <v>1</v>
      </c>
      <c r="Y14" s="35" t="b">
        <f>IF(K14="",FALSE,TRUE)</f>
        <v>1</v>
      </c>
    </row>
    <row r="15" spans="1:25" ht="24" customHeight="1" x14ac:dyDescent="0.2">
      <c r="B15" s="316"/>
      <c r="C15" s="317"/>
      <c r="D15" s="100" t="s">
        <v>625</v>
      </c>
      <c r="E15" s="316"/>
      <c r="F15" s="317"/>
      <c r="G15" s="100" t="s">
        <v>625</v>
      </c>
      <c r="H15" s="316"/>
      <c r="I15" s="317"/>
      <c r="J15" s="100" t="s">
        <v>625</v>
      </c>
      <c r="K15" s="316"/>
      <c r="L15" s="317"/>
      <c r="M15" s="101" t="s">
        <v>625</v>
      </c>
    </row>
    <row r="16" spans="1:25" ht="36" customHeight="1" x14ac:dyDescent="0.2">
      <c r="B16" s="312" t="s">
        <v>654</v>
      </c>
      <c r="C16" s="313"/>
      <c r="D16" s="98" t="s">
        <v>630</v>
      </c>
      <c r="E16" s="312" t="s">
        <v>654</v>
      </c>
      <c r="F16" s="313"/>
      <c r="G16" s="98" t="s">
        <v>638</v>
      </c>
      <c r="H16" s="312" t="s">
        <v>654</v>
      </c>
      <c r="I16" s="313"/>
      <c r="J16" s="98" t="s">
        <v>646</v>
      </c>
      <c r="K16" s="312" t="s">
        <v>654</v>
      </c>
      <c r="L16" s="313"/>
      <c r="M16" s="99" t="s">
        <v>653</v>
      </c>
      <c r="O16" s="77">
        <f>IF(P16,VLOOKUP(B16,範囲_業務区分,2,FALSE),"エラー")</f>
        <v>1</v>
      </c>
      <c r="P16" s="35" t="b">
        <f>IF(B16="",FALSE,TRUE)</f>
        <v>1</v>
      </c>
      <c r="R16" s="77">
        <f>IF(S16,VLOOKUP(E16,範囲_業務区分,2,FALSE),"エラー")</f>
        <v>1</v>
      </c>
      <c r="S16" s="35" t="b">
        <f>IF(E16="",FALSE,TRUE)</f>
        <v>1</v>
      </c>
      <c r="U16" s="77">
        <f>IF(V16,VLOOKUP(H16,範囲_業務区分,2,FALSE),"エラー")</f>
        <v>1</v>
      </c>
      <c r="V16" s="35" t="b">
        <f>IF(H16="",FALSE,TRUE)</f>
        <v>1</v>
      </c>
      <c r="X16" s="77">
        <f>IF(Y16,VLOOKUP(K16,範囲_業務区分,2,FALSE),"エラー")</f>
        <v>1</v>
      </c>
      <c r="Y16" s="35" t="b">
        <f>IF(K16="",FALSE,TRUE)</f>
        <v>1</v>
      </c>
    </row>
    <row r="17" spans="2:25" ht="24" customHeight="1" thickBot="1" x14ac:dyDescent="0.25">
      <c r="B17" s="316"/>
      <c r="C17" s="317"/>
      <c r="D17" s="100" t="s">
        <v>625</v>
      </c>
      <c r="E17" s="316"/>
      <c r="F17" s="317"/>
      <c r="G17" s="100" t="s">
        <v>625</v>
      </c>
      <c r="H17" s="316"/>
      <c r="I17" s="317"/>
      <c r="J17" s="100" t="s">
        <v>625</v>
      </c>
      <c r="K17" s="318"/>
      <c r="L17" s="319"/>
      <c r="M17" s="101" t="s">
        <v>625</v>
      </c>
    </row>
    <row r="18" spans="2:25" ht="36" customHeight="1" thickTop="1" x14ac:dyDescent="0.2">
      <c r="B18" s="312" t="s">
        <v>654</v>
      </c>
      <c r="C18" s="313"/>
      <c r="D18" s="98" t="s">
        <v>631</v>
      </c>
      <c r="E18" s="312" t="s">
        <v>654</v>
      </c>
      <c r="F18" s="313"/>
      <c r="G18" s="98" t="s">
        <v>639</v>
      </c>
      <c r="H18" s="312" t="s">
        <v>654</v>
      </c>
      <c r="I18" s="313"/>
      <c r="J18" s="102" t="s">
        <v>647</v>
      </c>
      <c r="K18" s="103"/>
      <c r="L18" s="104"/>
      <c r="M18" s="105"/>
      <c r="O18" s="77">
        <f>IF(P18,VLOOKUP(B18,範囲_業務区分,2,FALSE),"エラー")</f>
        <v>1</v>
      </c>
      <c r="P18" s="35" t="b">
        <f>IF(B18="",FALSE,TRUE)</f>
        <v>1</v>
      </c>
      <c r="R18" s="77">
        <f>IF(S18,VLOOKUP(E18,範囲_業務区分,2,FALSE),"エラー")</f>
        <v>1</v>
      </c>
      <c r="S18" s="35" t="b">
        <f>IF(E18="",FALSE,TRUE)</f>
        <v>1</v>
      </c>
      <c r="U18" s="77">
        <f>IF(V18,VLOOKUP(H18,範囲_業務区分,2,FALSE),"エラー")</f>
        <v>1</v>
      </c>
      <c r="V18" s="35" t="b">
        <f>IF(H18="",FALSE,TRUE)</f>
        <v>1</v>
      </c>
      <c r="X18" s="33"/>
    </row>
    <row r="19" spans="2:25" ht="24" customHeight="1" x14ac:dyDescent="0.2">
      <c r="B19" s="316"/>
      <c r="C19" s="317"/>
      <c r="D19" s="100" t="s">
        <v>625</v>
      </c>
      <c r="E19" s="316"/>
      <c r="F19" s="317"/>
      <c r="G19" s="100" t="s">
        <v>625</v>
      </c>
      <c r="H19" s="316"/>
      <c r="I19" s="317"/>
      <c r="J19" s="100" t="s">
        <v>625</v>
      </c>
      <c r="K19" s="103"/>
      <c r="L19" s="104"/>
      <c r="M19" s="106"/>
    </row>
    <row r="20" spans="2:25" ht="36" customHeight="1" x14ac:dyDescent="0.2">
      <c r="B20" s="312" t="s">
        <v>654</v>
      </c>
      <c r="C20" s="313"/>
      <c r="D20" s="98" t="s">
        <v>632</v>
      </c>
      <c r="E20" s="312" t="s">
        <v>654</v>
      </c>
      <c r="F20" s="313"/>
      <c r="G20" s="98" t="s">
        <v>640</v>
      </c>
      <c r="H20" s="312" t="s">
        <v>654</v>
      </c>
      <c r="I20" s="313"/>
      <c r="J20" s="98" t="s">
        <v>648</v>
      </c>
      <c r="K20" s="103"/>
      <c r="L20" s="104"/>
      <c r="M20" s="106"/>
      <c r="O20" s="77">
        <f>IF(P20,VLOOKUP(B20,範囲_業務区分,2,FALSE),"エラー")</f>
        <v>1</v>
      </c>
      <c r="P20" s="35" t="b">
        <f>IF(B20="",FALSE,TRUE)</f>
        <v>1</v>
      </c>
      <c r="R20" s="77">
        <f>IF(S20,VLOOKUP(E20,範囲_業務区分,2,FALSE),"エラー")</f>
        <v>1</v>
      </c>
      <c r="S20" s="35" t="b">
        <f>IF(E20="",FALSE,TRUE)</f>
        <v>1</v>
      </c>
      <c r="U20" s="77">
        <f>IF(V20,VLOOKUP(H20,範囲_業務区分,2,FALSE),"エラー")</f>
        <v>1</v>
      </c>
      <c r="V20" s="35" t="b">
        <f>IF(H20="",FALSE,TRUE)</f>
        <v>1</v>
      </c>
      <c r="X20" s="33"/>
    </row>
    <row r="21" spans="2:25" ht="24" customHeight="1" thickBot="1" x14ac:dyDescent="0.25">
      <c r="B21" s="318"/>
      <c r="C21" s="319"/>
      <c r="D21" s="107" t="s">
        <v>625</v>
      </c>
      <c r="E21" s="318"/>
      <c r="F21" s="319"/>
      <c r="G21" s="107" t="s">
        <v>625</v>
      </c>
      <c r="H21" s="318"/>
      <c r="I21" s="319"/>
      <c r="J21" s="107" t="s">
        <v>625</v>
      </c>
      <c r="K21" s="108"/>
      <c r="L21" s="109"/>
      <c r="M21" s="110"/>
    </row>
    <row r="22" spans="2:25" ht="12" customHeight="1" thickTop="1" thickBot="1" x14ac:dyDescent="0.25"/>
    <row r="23" spans="2:25" ht="24" customHeight="1" x14ac:dyDescent="0.2">
      <c r="B23" s="301" t="s">
        <v>591</v>
      </c>
      <c r="C23" s="302"/>
      <c r="D23" s="302"/>
      <c r="E23" s="302"/>
      <c r="F23" s="302"/>
      <c r="G23" s="302"/>
      <c r="H23" s="302"/>
      <c r="I23" s="302"/>
      <c r="J23" s="302"/>
      <c r="K23" s="302"/>
      <c r="L23" s="302"/>
      <c r="M23" s="303"/>
    </row>
    <row r="24" spans="2:25" ht="24" customHeight="1" thickBot="1" x14ac:dyDescent="0.25">
      <c r="B24" s="111" t="s">
        <v>186</v>
      </c>
      <c r="C24" s="304" t="s">
        <v>764</v>
      </c>
      <c r="D24" s="305"/>
      <c r="E24" s="112" t="s">
        <v>186</v>
      </c>
      <c r="F24" s="304" t="s">
        <v>764</v>
      </c>
      <c r="G24" s="305"/>
      <c r="H24" s="113" t="s">
        <v>186</v>
      </c>
      <c r="I24" s="304" t="s">
        <v>764</v>
      </c>
      <c r="J24" s="306"/>
      <c r="K24" s="96" t="s">
        <v>186</v>
      </c>
      <c r="L24" s="304" t="s">
        <v>764</v>
      </c>
      <c r="M24" s="307"/>
    </row>
    <row r="25" spans="2:25" ht="36" customHeight="1" thickTop="1" x14ac:dyDescent="0.2">
      <c r="B25" s="91" t="s">
        <v>66</v>
      </c>
      <c r="C25" s="114" t="s">
        <v>519</v>
      </c>
      <c r="D25" s="115" t="s">
        <v>520</v>
      </c>
      <c r="E25" s="91" t="s">
        <v>66</v>
      </c>
      <c r="F25" s="114" t="s">
        <v>536</v>
      </c>
      <c r="G25" s="115" t="s">
        <v>537</v>
      </c>
      <c r="H25" s="91" t="s">
        <v>66</v>
      </c>
      <c r="I25" s="114" t="s">
        <v>552</v>
      </c>
      <c r="J25" s="115" t="s">
        <v>767</v>
      </c>
      <c r="K25" s="91" t="s">
        <v>66</v>
      </c>
      <c r="L25" s="114" t="s">
        <v>567</v>
      </c>
      <c r="M25" s="115" t="s">
        <v>568</v>
      </c>
      <c r="O25" s="77" t="b">
        <f t="shared" ref="O25:O33" si="0">IF(P25,VLOOKUP(B25,範囲_有無,2,FALSE),"エラー")</f>
        <v>0</v>
      </c>
      <c r="P25" s="35" t="b">
        <f>IF(B25="",FALSE,TRUE)</f>
        <v>1</v>
      </c>
      <c r="R25" s="77" t="b">
        <f t="shared" ref="R25:R33" si="1">IF(S25,VLOOKUP(E25,範囲_有無,2,FALSE),"エラー")</f>
        <v>0</v>
      </c>
      <c r="S25" s="35" t="b">
        <f>IF(E25="",FALSE,TRUE)</f>
        <v>1</v>
      </c>
      <c r="U25" s="77" t="b">
        <f t="shared" ref="U25:U33" si="2">IF(V25,VLOOKUP(H25,範囲_有無,2,FALSE),"エラー")</f>
        <v>0</v>
      </c>
      <c r="V25" s="35" t="b">
        <f>IF(H25="",FALSE,TRUE)</f>
        <v>1</v>
      </c>
      <c r="X25" s="77" t="b">
        <f t="shared" ref="X25:X31" si="3">IF(Y25,VLOOKUP(K25,範囲_有無,2,FALSE),"エラー")</f>
        <v>0</v>
      </c>
      <c r="Y25" s="35" t="b">
        <f>IF(K25="",FALSE,TRUE)</f>
        <v>1</v>
      </c>
    </row>
    <row r="26" spans="2:25" ht="36" customHeight="1" x14ac:dyDescent="0.2">
      <c r="B26" s="92" t="s">
        <v>66</v>
      </c>
      <c r="C26" s="114" t="s">
        <v>521</v>
      </c>
      <c r="D26" s="115" t="s">
        <v>522</v>
      </c>
      <c r="E26" s="92" t="s">
        <v>66</v>
      </c>
      <c r="F26" s="114" t="s">
        <v>538</v>
      </c>
      <c r="G26" s="115" t="s">
        <v>770</v>
      </c>
      <c r="H26" s="92" t="s">
        <v>66</v>
      </c>
      <c r="I26" s="114" t="s">
        <v>553</v>
      </c>
      <c r="J26" s="115" t="s">
        <v>768</v>
      </c>
      <c r="K26" s="92" t="s">
        <v>66</v>
      </c>
      <c r="L26" s="114" t="s">
        <v>569</v>
      </c>
      <c r="M26" s="115" t="s">
        <v>570</v>
      </c>
      <c r="O26" s="77" t="b">
        <f t="shared" si="0"/>
        <v>0</v>
      </c>
      <c r="P26" s="35" t="b">
        <f t="shared" ref="P26:P33" si="4">IF(B26="",FALSE,TRUE)</f>
        <v>1</v>
      </c>
      <c r="R26" s="77" t="b">
        <f t="shared" si="1"/>
        <v>0</v>
      </c>
      <c r="S26" s="35" t="b">
        <f t="shared" ref="S26:S33" si="5">IF(E26="",FALSE,TRUE)</f>
        <v>1</v>
      </c>
      <c r="U26" s="77" t="b">
        <f t="shared" si="2"/>
        <v>0</v>
      </c>
      <c r="V26" s="35" t="b">
        <f t="shared" ref="V26:V33" si="6">IF(H26="",FALSE,TRUE)</f>
        <v>1</v>
      </c>
      <c r="X26" s="77" t="b">
        <f t="shared" si="3"/>
        <v>0</v>
      </c>
      <c r="Y26" s="35" t="b">
        <f t="shared" ref="Y26:Y31" si="7">IF(K26="",FALSE,TRUE)</f>
        <v>1</v>
      </c>
    </row>
    <row r="27" spans="2:25" ht="36" customHeight="1" x14ac:dyDescent="0.2">
      <c r="B27" s="92" t="s">
        <v>66</v>
      </c>
      <c r="C27" s="114" t="s">
        <v>523</v>
      </c>
      <c r="D27" s="115" t="s">
        <v>524</v>
      </c>
      <c r="E27" s="92" t="s">
        <v>66</v>
      </c>
      <c r="F27" s="114" t="s">
        <v>539</v>
      </c>
      <c r="G27" s="115" t="s">
        <v>540</v>
      </c>
      <c r="H27" s="92" t="s">
        <v>66</v>
      </c>
      <c r="I27" s="114" t="s">
        <v>554</v>
      </c>
      <c r="J27" s="115" t="s">
        <v>766</v>
      </c>
      <c r="K27" s="92" t="s">
        <v>66</v>
      </c>
      <c r="L27" s="114" t="s">
        <v>571</v>
      </c>
      <c r="M27" s="115" t="s">
        <v>572</v>
      </c>
      <c r="O27" s="77" t="b">
        <f t="shared" si="0"/>
        <v>0</v>
      </c>
      <c r="P27" s="35" t="b">
        <f t="shared" si="4"/>
        <v>1</v>
      </c>
      <c r="R27" s="77" t="b">
        <f t="shared" si="1"/>
        <v>0</v>
      </c>
      <c r="S27" s="35" t="b">
        <f t="shared" si="5"/>
        <v>1</v>
      </c>
      <c r="U27" s="77" t="b">
        <f t="shared" si="2"/>
        <v>0</v>
      </c>
      <c r="V27" s="35" t="b">
        <f t="shared" si="6"/>
        <v>1</v>
      </c>
      <c r="X27" s="77" t="b">
        <f t="shared" si="3"/>
        <v>0</v>
      </c>
      <c r="Y27" s="35" t="b">
        <f t="shared" si="7"/>
        <v>1</v>
      </c>
    </row>
    <row r="28" spans="2:25" ht="36" customHeight="1" x14ac:dyDescent="0.2">
      <c r="B28" s="92" t="s">
        <v>66</v>
      </c>
      <c r="C28" s="114" t="s">
        <v>525</v>
      </c>
      <c r="D28" s="115" t="s">
        <v>526</v>
      </c>
      <c r="E28" s="92" t="s">
        <v>66</v>
      </c>
      <c r="F28" s="114" t="s">
        <v>541</v>
      </c>
      <c r="G28" s="115" t="s">
        <v>542</v>
      </c>
      <c r="H28" s="92" t="s">
        <v>66</v>
      </c>
      <c r="I28" s="114" t="s">
        <v>555</v>
      </c>
      <c r="J28" s="115" t="s">
        <v>556</v>
      </c>
      <c r="K28" s="92" t="s">
        <v>66</v>
      </c>
      <c r="L28" s="114" t="s">
        <v>573</v>
      </c>
      <c r="M28" s="115" t="s">
        <v>574</v>
      </c>
      <c r="O28" s="77" t="b">
        <f t="shared" si="0"/>
        <v>0</v>
      </c>
      <c r="P28" s="35" t="b">
        <f t="shared" si="4"/>
        <v>1</v>
      </c>
      <c r="R28" s="77" t="b">
        <f t="shared" si="1"/>
        <v>0</v>
      </c>
      <c r="S28" s="35" t="b">
        <f t="shared" si="5"/>
        <v>1</v>
      </c>
      <c r="U28" s="77" t="b">
        <f t="shared" si="2"/>
        <v>0</v>
      </c>
      <c r="V28" s="35" t="b">
        <f t="shared" si="6"/>
        <v>1</v>
      </c>
      <c r="X28" s="77" t="b">
        <f t="shared" si="3"/>
        <v>0</v>
      </c>
      <c r="Y28" s="35" t="b">
        <f t="shared" si="7"/>
        <v>1</v>
      </c>
    </row>
    <row r="29" spans="2:25" ht="36" customHeight="1" x14ac:dyDescent="0.2">
      <c r="B29" s="92" t="s">
        <v>66</v>
      </c>
      <c r="C29" s="114" t="s">
        <v>527</v>
      </c>
      <c r="D29" s="115" t="s">
        <v>528</v>
      </c>
      <c r="E29" s="92" t="s">
        <v>66</v>
      </c>
      <c r="F29" s="114" t="s">
        <v>543</v>
      </c>
      <c r="G29" s="115" t="s">
        <v>544</v>
      </c>
      <c r="H29" s="92" t="s">
        <v>66</v>
      </c>
      <c r="I29" s="114" t="s">
        <v>557</v>
      </c>
      <c r="J29" s="115" t="s">
        <v>558</v>
      </c>
      <c r="K29" s="92" t="s">
        <v>66</v>
      </c>
      <c r="L29" s="114" t="s">
        <v>575</v>
      </c>
      <c r="M29" s="115" t="s">
        <v>576</v>
      </c>
      <c r="O29" s="77" t="b">
        <f t="shared" si="0"/>
        <v>0</v>
      </c>
      <c r="P29" s="35" t="b">
        <f t="shared" si="4"/>
        <v>1</v>
      </c>
      <c r="R29" s="77" t="b">
        <f t="shared" si="1"/>
        <v>0</v>
      </c>
      <c r="S29" s="35" t="b">
        <f t="shared" si="5"/>
        <v>1</v>
      </c>
      <c r="U29" s="77" t="b">
        <f t="shared" si="2"/>
        <v>0</v>
      </c>
      <c r="V29" s="35" t="b">
        <f t="shared" si="6"/>
        <v>1</v>
      </c>
      <c r="X29" s="77" t="b">
        <f t="shared" si="3"/>
        <v>0</v>
      </c>
      <c r="Y29" s="35" t="b">
        <f t="shared" si="7"/>
        <v>1</v>
      </c>
    </row>
    <row r="30" spans="2:25" ht="36" customHeight="1" x14ac:dyDescent="0.2">
      <c r="B30" s="92" t="s">
        <v>66</v>
      </c>
      <c r="C30" s="114" t="s">
        <v>529</v>
      </c>
      <c r="D30" s="115" t="s">
        <v>771</v>
      </c>
      <c r="E30" s="92" t="s">
        <v>66</v>
      </c>
      <c r="F30" s="114" t="s">
        <v>545</v>
      </c>
      <c r="G30" s="115" t="s">
        <v>546</v>
      </c>
      <c r="H30" s="92" t="s">
        <v>66</v>
      </c>
      <c r="I30" s="114" t="s">
        <v>559</v>
      </c>
      <c r="J30" s="115" t="s">
        <v>560</v>
      </c>
      <c r="K30" s="92" t="s">
        <v>66</v>
      </c>
      <c r="L30" s="114" t="s">
        <v>577</v>
      </c>
      <c r="M30" s="115" t="s">
        <v>578</v>
      </c>
      <c r="O30" s="77" t="b">
        <f t="shared" si="0"/>
        <v>0</v>
      </c>
      <c r="P30" s="35" t="b">
        <f t="shared" si="4"/>
        <v>1</v>
      </c>
      <c r="R30" s="77" t="b">
        <f t="shared" si="1"/>
        <v>0</v>
      </c>
      <c r="S30" s="35" t="b">
        <f t="shared" si="5"/>
        <v>1</v>
      </c>
      <c r="U30" s="77" t="b">
        <f t="shared" si="2"/>
        <v>0</v>
      </c>
      <c r="V30" s="35" t="b">
        <f t="shared" si="6"/>
        <v>1</v>
      </c>
      <c r="X30" s="77" t="b">
        <f t="shared" si="3"/>
        <v>0</v>
      </c>
      <c r="Y30" s="35" t="b">
        <f t="shared" si="7"/>
        <v>1</v>
      </c>
    </row>
    <row r="31" spans="2:25" ht="36" customHeight="1" thickBot="1" x14ac:dyDescent="0.25">
      <c r="B31" s="92" t="s">
        <v>66</v>
      </c>
      <c r="C31" s="114" t="s">
        <v>530</v>
      </c>
      <c r="D31" s="115" t="s">
        <v>531</v>
      </c>
      <c r="E31" s="92" t="s">
        <v>66</v>
      </c>
      <c r="F31" s="114" t="s">
        <v>547</v>
      </c>
      <c r="G31" s="115" t="s">
        <v>769</v>
      </c>
      <c r="H31" s="92" t="s">
        <v>66</v>
      </c>
      <c r="I31" s="114" t="s">
        <v>561</v>
      </c>
      <c r="J31" s="115" t="s">
        <v>562</v>
      </c>
      <c r="K31" s="93" t="s">
        <v>66</v>
      </c>
      <c r="L31" s="116" t="s">
        <v>579</v>
      </c>
      <c r="M31" s="117" t="s">
        <v>580</v>
      </c>
      <c r="O31" s="77" t="b">
        <f t="shared" si="0"/>
        <v>0</v>
      </c>
      <c r="P31" s="35" t="b">
        <f t="shared" si="4"/>
        <v>1</v>
      </c>
      <c r="R31" s="77" t="b">
        <f t="shared" si="1"/>
        <v>0</v>
      </c>
      <c r="S31" s="35" t="b">
        <f t="shared" si="5"/>
        <v>1</v>
      </c>
      <c r="U31" s="77" t="b">
        <f t="shared" si="2"/>
        <v>0</v>
      </c>
      <c r="V31" s="35" t="b">
        <f t="shared" si="6"/>
        <v>1</v>
      </c>
      <c r="X31" s="77" t="b">
        <f t="shared" si="3"/>
        <v>0</v>
      </c>
      <c r="Y31" s="35" t="b">
        <f t="shared" si="7"/>
        <v>1</v>
      </c>
    </row>
    <row r="32" spans="2:25" ht="36" customHeight="1" thickTop="1" x14ac:dyDescent="0.2">
      <c r="B32" s="92" t="s">
        <v>66</v>
      </c>
      <c r="C32" s="114" t="s">
        <v>532</v>
      </c>
      <c r="D32" s="115" t="s">
        <v>533</v>
      </c>
      <c r="E32" s="92" t="s">
        <v>66</v>
      </c>
      <c r="F32" s="114" t="s">
        <v>548</v>
      </c>
      <c r="G32" s="115" t="s">
        <v>549</v>
      </c>
      <c r="H32" s="92" t="s">
        <v>66</v>
      </c>
      <c r="I32" s="114" t="s">
        <v>563</v>
      </c>
      <c r="J32" s="118" t="s">
        <v>564</v>
      </c>
      <c r="K32" s="119"/>
      <c r="L32" s="114"/>
      <c r="M32" s="115"/>
      <c r="O32" s="77" t="b">
        <f t="shared" si="0"/>
        <v>0</v>
      </c>
      <c r="P32" s="35" t="b">
        <f t="shared" si="4"/>
        <v>1</v>
      </c>
      <c r="Q32" s="30"/>
      <c r="R32" s="77" t="b">
        <f t="shared" si="1"/>
        <v>0</v>
      </c>
      <c r="S32" s="35" t="b">
        <f t="shared" si="5"/>
        <v>1</v>
      </c>
      <c r="U32" s="77" t="b">
        <f t="shared" si="2"/>
        <v>0</v>
      </c>
      <c r="V32" s="35" t="b">
        <f t="shared" si="6"/>
        <v>1</v>
      </c>
      <c r="W32" s="30"/>
      <c r="X32" s="30"/>
      <c r="Y32" s="30"/>
    </row>
    <row r="33" spans="2:25" ht="36" customHeight="1" thickBot="1" x14ac:dyDescent="0.25">
      <c r="B33" s="93" t="s">
        <v>66</v>
      </c>
      <c r="C33" s="120" t="s">
        <v>534</v>
      </c>
      <c r="D33" s="121" t="s">
        <v>535</v>
      </c>
      <c r="E33" s="93" t="s">
        <v>66</v>
      </c>
      <c r="F33" s="120" t="s">
        <v>550</v>
      </c>
      <c r="G33" s="122" t="s">
        <v>551</v>
      </c>
      <c r="H33" s="93" t="s">
        <v>66</v>
      </c>
      <c r="I33" s="123" t="s">
        <v>565</v>
      </c>
      <c r="J33" s="124" t="s">
        <v>566</v>
      </c>
      <c r="K33" s="125"/>
      <c r="L33" s="125"/>
      <c r="M33" s="126"/>
      <c r="O33" s="77" t="b">
        <f t="shared" si="0"/>
        <v>0</v>
      </c>
      <c r="P33" s="35" t="b">
        <f t="shared" si="4"/>
        <v>1</v>
      </c>
      <c r="Q33" s="30"/>
      <c r="R33" s="77" t="b">
        <f t="shared" si="1"/>
        <v>0</v>
      </c>
      <c r="S33" s="35" t="b">
        <f t="shared" si="5"/>
        <v>1</v>
      </c>
      <c r="U33" s="77" t="b">
        <f t="shared" si="2"/>
        <v>0</v>
      </c>
      <c r="V33" s="35" t="b">
        <f t="shared" si="6"/>
        <v>1</v>
      </c>
      <c r="W33" s="30"/>
      <c r="X33" s="30"/>
      <c r="Y33" s="30"/>
    </row>
    <row r="34" spans="2:25" ht="14.4" customHeight="1" thickTop="1" thickBot="1" x14ac:dyDescent="0.25"/>
    <row r="35" spans="2:25" ht="24" customHeight="1" x14ac:dyDescent="0.2">
      <c r="B35" s="301" t="s">
        <v>589</v>
      </c>
      <c r="C35" s="302"/>
      <c r="D35" s="302"/>
      <c r="E35" s="302"/>
      <c r="F35" s="302"/>
      <c r="G35" s="302"/>
      <c r="H35" s="302"/>
      <c r="I35" s="302"/>
      <c r="J35" s="302"/>
      <c r="K35" s="302"/>
      <c r="L35" s="302"/>
      <c r="M35" s="303"/>
    </row>
    <row r="36" spans="2:25" ht="24" customHeight="1" thickBot="1" x14ac:dyDescent="0.25">
      <c r="B36" s="127" t="s">
        <v>186</v>
      </c>
      <c r="C36" s="304" t="s">
        <v>764</v>
      </c>
      <c r="D36" s="305"/>
      <c r="E36" s="112" t="s">
        <v>186</v>
      </c>
      <c r="F36" s="304" t="s">
        <v>764</v>
      </c>
      <c r="G36" s="305"/>
      <c r="H36" s="113" t="s">
        <v>186</v>
      </c>
      <c r="I36" s="304" t="s">
        <v>764</v>
      </c>
      <c r="J36" s="306"/>
      <c r="K36" s="96" t="s">
        <v>186</v>
      </c>
      <c r="L36" s="304" t="s">
        <v>764</v>
      </c>
      <c r="M36" s="307"/>
    </row>
    <row r="37" spans="2:25" ht="36" customHeight="1" thickTop="1" x14ac:dyDescent="0.2">
      <c r="B37" s="91" t="s">
        <v>66</v>
      </c>
      <c r="C37" s="114" t="s">
        <v>765</v>
      </c>
      <c r="D37" s="128" t="s">
        <v>67</v>
      </c>
      <c r="E37" s="91" t="s">
        <v>66</v>
      </c>
      <c r="F37" s="114" t="s">
        <v>141</v>
      </c>
      <c r="G37" s="128" t="s">
        <v>82</v>
      </c>
      <c r="H37" s="91" t="s">
        <v>66</v>
      </c>
      <c r="I37" s="114" t="s">
        <v>156</v>
      </c>
      <c r="J37" s="128" t="s">
        <v>97</v>
      </c>
      <c r="K37" s="91" t="s">
        <v>66</v>
      </c>
      <c r="L37" s="114" t="s">
        <v>171</v>
      </c>
      <c r="M37" s="129" t="s">
        <v>112</v>
      </c>
      <c r="O37" s="77" t="b">
        <f t="shared" ref="O37:O51" si="8">IF(P37,VLOOKUP(B37,範囲_有無,2,FALSE),"エラー")</f>
        <v>0</v>
      </c>
      <c r="P37" s="35" t="b">
        <f>IF(B37="",FALSE,TRUE)</f>
        <v>1</v>
      </c>
      <c r="R37" s="77" t="b">
        <f t="shared" ref="R37:R51" si="9">IF(S37,VLOOKUP(E37,範囲_有無,2,FALSE),"エラー")</f>
        <v>0</v>
      </c>
      <c r="S37" s="35" t="b">
        <f>IF(E37="",FALSE,TRUE)</f>
        <v>1</v>
      </c>
      <c r="U37" s="77" t="b">
        <f t="shared" ref="U37:U51" si="10">IF(V37,VLOOKUP(H37,範囲_有無,2,FALSE),"エラー")</f>
        <v>0</v>
      </c>
      <c r="V37" s="35" t="b">
        <f>IF(H37="",FALSE,TRUE)</f>
        <v>1</v>
      </c>
      <c r="X37" s="77" t="b">
        <f t="shared" ref="X37:X51" si="11">IF(Y37,VLOOKUP(K37,範囲_有無,2,FALSE),"エラー")</f>
        <v>0</v>
      </c>
      <c r="Y37" s="35" t="b">
        <f>IF(K37="",FALSE,TRUE)</f>
        <v>1</v>
      </c>
    </row>
    <row r="38" spans="2:25" ht="36" customHeight="1" x14ac:dyDescent="0.2">
      <c r="B38" s="92" t="s">
        <v>66</v>
      </c>
      <c r="C38" s="114" t="s">
        <v>127</v>
      </c>
      <c r="D38" s="128" t="s">
        <v>68</v>
      </c>
      <c r="E38" s="92" t="s">
        <v>66</v>
      </c>
      <c r="F38" s="114" t="s">
        <v>142</v>
      </c>
      <c r="G38" s="128" t="s">
        <v>83</v>
      </c>
      <c r="H38" s="92" t="s">
        <v>66</v>
      </c>
      <c r="I38" s="114" t="s">
        <v>157</v>
      </c>
      <c r="J38" s="128" t="s">
        <v>98</v>
      </c>
      <c r="K38" s="92" t="s">
        <v>66</v>
      </c>
      <c r="L38" s="114" t="s">
        <v>172</v>
      </c>
      <c r="M38" s="129" t="s">
        <v>113</v>
      </c>
      <c r="O38" s="77" t="b">
        <f t="shared" si="8"/>
        <v>0</v>
      </c>
      <c r="P38" s="35" t="b">
        <f t="shared" ref="P38:P51" si="12">IF(B38="",FALSE,TRUE)</f>
        <v>1</v>
      </c>
      <c r="R38" s="77" t="b">
        <f t="shared" si="9"/>
        <v>0</v>
      </c>
      <c r="S38" s="35" t="b">
        <f t="shared" ref="S38:S51" si="13">IF(E38="",FALSE,TRUE)</f>
        <v>1</v>
      </c>
      <c r="U38" s="77" t="b">
        <f t="shared" si="10"/>
        <v>0</v>
      </c>
      <c r="V38" s="35" t="b">
        <f t="shared" ref="V38:V51" si="14">IF(H38="",FALSE,TRUE)</f>
        <v>1</v>
      </c>
      <c r="X38" s="77" t="b">
        <f t="shared" si="11"/>
        <v>0</v>
      </c>
      <c r="Y38" s="35" t="b">
        <f t="shared" ref="Y38:Y51" si="15">IF(K38="",FALSE,TRUE)</f>
        <v>1</v>
      </c>
    </row>
    <row r="39" spans="2:25" ht="36" customHeight="1" x14ac:dyDescent="0.2">
      <c r="B39" s="92" t="s">
        <v>66</v>
      </c>
      <c r="C39" s="114" t="s">
        <v>128</v>
      </c>
      <c r="D39" s="128" t="s">
        <v>69</v>
      </c>
      <c r="E39" s="92" t="s">
        <v>66</v>
      </c>
      <c r="F39" s="114" t="s">
        <v>143</v>
      </c>
      <c r="G39" s="128" t="s">
        <v>84</v>
      </c>
      <c r="H39" s="92" t="s">
        <v>66</v>
      </c>
      <c r="I39" s="114" t="s">
        <v>158</v>
      </c>
      <c r="J39" s="128" t="s">
        <v>99</v>
      </c>
      <c r="K39" s="92" t="s">
        <v>66</v>
      </c>
      <c r="L39" s="114" t="s">
        <v>173</v>
      </c>
      <c r="M39" s="129" t="s">
        <v>114</v>
      </c>
      <c r="O39" s="77" t="b">
        <f t="shared" si="8"/>
        <v>0</v>
      </c>
      <c r="P39" s="35" t="b">
        <f t="shared" si="12"/>
        <v>1</v>
      </c>
      <c r="R39" s="77" t="b">
        <f t="shared" si="9"/>
        <v>0</v>
      </c>
      <c r="S39" s="35" t="b">
        <f t="shared" si="13"/>
        <v>1</v>
      </c>
      <c r="U39" s="77" t="b">
        <f t="shared" si="10"/>
        <v>0</v>
      </c>
      <c r="V39" s="35" t="b">
        <f t="shared" si="14"/>
        <v>1</v>
      </c>
      <c r="X39" s="77" t="b">
        <f t="shared" si="11"/>
        <v>0</v>
      </c>
      <c r="Y39" s="35" t="b">
        <f t="shared" si="15"/>
        <v>1</v>
      </c>
    </row>
    <row r="40" spans="2:25" ht="36" customHeight="1" x14ac:dyDescent="0.2">
      <c r="B40" s="92" t="s">
        <v>66</v>
      </c>
      <c r="C40" s="114" t="s">
        <v>129</v>
      </c>
      <c r="D40" s="128" t="s">
        <v>70</v>
      </c>
      <c r="E40" s="92" t="s">
        <v>66</v>
      </c>
      <c r="F40" s="114" t="s">
        <v>144</v>
      </c>
      <c r="G40" s="128" t="s">
        <v>85</v>
      </c>
      <c r="H40" s="92" t="s">
        <v>66</v>
      </c>
      <c r="I40" s="114" t="s">
        <v>159</v>
      </c>
      <c r="J40" s="128" t="s">
        <v>100</v>
      </c>
      <c r="K40" s="92" t="s">
        <v>66</v>
      </c>
      <c r="L40" s="114" t="s">
        <v>174</v>
      </c>
      <c r="M40" s="129" t="s">
        <v>115</v>
      </c>
      <c r="O40" s="77" t="b">
        <f t="shared" si="8"/>
        <v>0</v>
      </c>
      <c r="P40" s="35" t="b">
        <f t="shared" si="12"/>
        <v>1</v>
      </c>
      <c r="R40" s="77" t="b">
        <f t="shared" si="9"/>
        <v>0</v>
      </c>
      <c r="S40" s="35" t="b">
        <f t="shared" si="13"/>
        <v>1</v>
      </c>
      <c r="U40" s="77" t="b">
        <f t="shared" si="10"/>
        <v>0</v>
      </c>
      <c r="V40" s="35" t="b">
        <f t="shared" si="14"/>
        <v>1</v>
      </c>
      <c r="X40" s="77" t="b">
        <f t="shared" si="11"/>
        <v>0</v>
      </c>
      <c r="Y40" s="35" t="b">
        <f t="shared" si="15"/>
        <v>1</v>
      </c>
    </row>
    <row r="41" spans="2:25" ht="36" customHeight="1" x14ac:dyDescent="0.2">
      <c r="B41" s="92" t="s">
        <v>66</v>
      </c>
      <c r="C41" s="114" t="s">
        <v>130</v>
      </c>
      <c r="D41" s="128" t="s">
        <v>71</v>
      </c>
      <c r="E41" s="92" t="s">
        <v>66</v>
      </c>
      <c r="F41" s="114" t="s">
        <v>145</v>
      </c>
      <c r="G41" s="128" t="s">
        <v>86</v>
      </c>
      <c r="H41" s="92" t="s">
        <v>66</v>
      </c>
      <c r="I41" s="114" t="s">
        <v>160</v>
      </c>
      <c r="J41" s="128" t="s">
        <v>101</v>
      </c>
      <c r="K41" s="92" t="s">
        <v>66</v>
      </c>
      <c r="L41" s="114" t="s">
        <v>175</v>
      </c>
      <c r="M41" s="129" t="s">
        <v>116</v>
      </c>
      <c r="O41" s="77" t="b">
        <f t="shared" si="8"/>
        <v>0</v>
      </c>
      <c r="P41" s="35" t="b">
        <f t="shared" si="12"/>
        <v>1</v>
      </c>
      <c r="R41" s="77" t="b">
        <f t="shared" si="9"/>
        <v>0</v>
      </c>
      <c r="S41" s="35" t="b">
        <f t="shared" si="13"/>
        <v>1</v>
      </c>
      <c r="U41" s="77" t="b">
        <f t="shared" si="10"/>
        <v>0</v>
      </c>
      <c r="V41" s="35" t="b">
        <f t="shared" si="14"/>
        <v>1</v>
      </c>
      <c r="X41" s="77" t="b">
        <f t="shared" si="11"/>
        <v>0</v>
      </c>
      <c r="Y41" s="35" t="b">
        <f t="shared" si="15"/>
        <v>1</v>
      </c>
    </row>
    <row r="42" spans="2:25" ht="36" customHeight="1" x14ac:dyDescent="0.2">
      <c r="B42" s="92" t="s">
        <v>66</v>
      </c>
      <c r="C42" s="114" t="s">
        <v>131</v>
      </c>
      <c r="D42" s="128" t="s">
        <v>72</v>
      </c>
      <c r="E42" s="92" t="s">
        <v>66</v>
      </c>
      <c r="F42" s="114" t="s">
        <v>146</v>
      </c>
      <c r="G42" s="128" t="s">
        <v>87</v>
      </c>
      <c r="H42" s="92" t="s">
        <v>66</v>
      </c>
      <c r="I42" s="114" t="s">
        <v>161</v>
      </c>
      <c r="J42" s="128" t="s">
        <v>102</v>
      </c>
      <c r="K42" s="92" t="s">
        <v>66</v>
      </c>
      <c r="L42" s="114" t="s">
        <v>176</v>
      </c>
      <c r="M42" s="129" t="s">
        <v>117</v>
      </c>
      <c r="O42" s="77" t="b">
        <f t="shared" si="8"/>
        <v>0</v>
      </c>
      <c r="P42" s="35" t="b">
        <f t="shared" si="12"/>
        <v>1</v>
      </c>
      <c r="R42" s="77" t="b">
        <f t="shared" si="9"/>
        <v>0</v>
      </c>
      <c r="S42" s="35" t="b">
        <f t="shared" si="13"/>
        <v>1</v>
      </c>
      <c r="U42" s="77" t="b">
        <f t="shared" si="10"/>
        <v>0</v>
      </c>
      <c r="V42" s="35" t="b">
        <f t="shared" si="14"/>
        <v>1</v>
      </c>
      <c r="X42" s="77" t="b">
        <f t="shared" si="11"/>
        <v>0</v>
      </c>
      <c r="Y42" s="35" t="b">
        <f t="shared" si="15"/>
        <v>1</v>
      </c>
    </row>
    <row r="43" spans="2:25" ht="36" customHeight="1" x14ac:dyDescent="0.2">
      <c r="B43" s="92" t="s">
        <v>66</v>
      </c>
      <c r="C43" s="114" t="s">
        <v>132</v>
      </c>
      <c r="D43" s="128" t="s">
        <v>73</v>
      </c>
      <c r="E43" s="92" t="s">
        <v>66</v>
      </c>
      <c r="F43" s="114" t="s">
        <v>147</v>
      </c>
      <c r="G43" s="128" t="s">
        <v>88</v>
      </c>
      <c r="H43" s="92" t="s">
        <v>66</v>
      </c>
      <c r="I43" s="114" t="s">
        <v>162</v>
      </c>
      <c r="J43" s="128" t="s">
        <v>103</v>
      </c>
      <c r="K43" s="92" t="s">
        <v>66</v>
      </c>
      <c r="L43" s="114" t="s">
        <v>177</v>
      </c>
      <c r="M43" s="129" t="s">
        <v>118</v>
      </c>
      <c r="O43" s="77" t="b">
        <f t="shared" si="8"/>
        <v>0</v>
      </c>
      <c r="P43" s="35" t="b">
        <f t="shared" si="12"/>
        <v>1</v>
      </c>
      <c r="R43" s="77" t="b">
        <f t="shared" si="9"/>
        <v>0</v>
      </c>
      <c r="S43" s="35" t="b">
        <f t="shared" si="13"/>
        <v>1</v>
      </c>
      <c r="U43" s="77" t="b">
        <f t="shared" si="10"/>
        <v>0</v>
      </c>
      <c r="V43" s="35" t="b">
        <f t="shared" si="14"/>
        <v>1</v>
      </c>
      <c r="X43" s="77" t="b">
        <f t="shared" si="11"/>
        <v>0</v>
      </c>
      <c r="Y43" s="35" t="b">
        <f t="shared" si="15"/>
        <v>1</v>
      </c>
    </row>
    <row r="44" spans="2:25" ht="36" customHeight="1" x14ac:dyDescent="0.2">
      <c r="B44" s="92" t="s">
        <v>66</v>
      </c>
      <c r="C44" s="114" t="s">
        <v>133</v>
      </c>
      <c r="D44" s="128" t="s">
        <v>74</v>
      </c>
      <c r="E44" s="92" t="s">
        <v>66</v>
      </c>
      <c r="F44" s="114" t="s">
        <v>148</v>
      </c>
      <c r="G44" s="128" t="s">
        <v>89</v>
      </c>
      <c r="H44" s="92" t="s">
        <v>66</v>
      </c>
      <c r="I44" s="114" t="s">
        <v>163</v>
      </c>
      <c r="J44" s="128" t="s">
        <v>104</v>
      </c>
      <c r="K44" s="92" t="s">
        <v>66</v>
      </c>
      <c r="L44" s="114" t="s">
        <v>178</v>
      </c>
      <c r="M44" s="129" t="s">
        <v>119</v>
      </c>
      <c r="O44" s="77" t="b">
        <f t="shared" si="8"/>
        <v>0</v>
      </c>
      <c r="P44" s="35" t="b">
        <f t="shared" si="12"/>
        <v>1</v>
      </c>
      <c r="R44" s="77" t="b">
        <f t="shared" si="9"/>
        <v>0</v>
      </c>
      <c r="S44" s="35" t="b">
        <f t="shared" si="13"/>
        <v>1</v>
      </c>
      <c r="U44" s="77" t="b">
        <f t="shared" si="10"/>
        <v>0</v>
      </c>
      <c r="V44" s="35" t="b">
        <f t="shared" si="14"/>
        <v>1</v>
      </c>
      <c r="X44" s="77" t="b">
        <f t="shared" si="11"/>
        <v>0</v>
      </c>
      <c r="Y44" s="35" t="b">
        <f t="shared" si="15"/>
        <v>1</v>
      </c>
    </row>
    <row r="45" spans="2:25" ht="36" customHeight="1" x14ac:dyDescent="0.2">
      <c r="B45" s="92" t="s">
        <v>66</v>
      </c>
      <c r="C45" s="114" t="s">
        <v>134</v>
      </c>
      <c r="D45" s="128" t="s">
        <v>75</v>
      </c>
      <c r="E45" s="92" t="s">
        <v>66</v>
      </c>
      <c r="F45" s="114" t="s">
        <v>149</v>
      </c>
      <c r="G45" s="128" t="s">
        <v>90</v>
      </c>
      <c r="H45" s="92" t="s">
        <v>66</v>
      </c>
      <c r="I45" s="114" t="s">
        <v>164</v>
      </c>
      <c r="J45" s="128" t="s">
        <v>105</v>
      </c>
      <c r="K45" s="92" t="s">
        <v>66</v>
      </c>
      <c r="L45" s="114" t="s">
        <v>179</v>
      </c>
      <c r="M45" s="129" t="s">
        <v>120</v>
      </c>
      <c r="O45" s="77" t="b">
        <f t="shared" si="8"/>
        <v>0</v>
      </c>
      <c r="P45" s="35" t="b">
        <f t="shared" si="12"/>
        <v>1</v>
      </c>
      <c r="R45" s="77" t="b">
        <f t="shared" si="9"/>
        <v>0</v>
      </c>
      <c r="S45" s="35" t="b">
        <f t="shared" si="13"/>
        <v>1</v>
      </c>
      <c r="U45" s="77" t="b">
        <f t="shared" si="10"/>
        <v>0</v>
      </c>
      <c r="V45" s="35" t="b">
        <f t="shared" si="14"/>
        <v>1</v>
      </c>
      <c r="X45" s="77" t="b">
        <f t="shared" si="11"/>
        <v>0</v>
      </c>
      <c r="Y45" s="35" t="b">
        <f t="shared" si="15"/>
        <v>1</v>
      </c>
    </row>
    <row r="46" spans="2:25" ht="36" customHeight="1" x14ac:dyDescent="0.2">
      <c r="B46" s="92" t="s">
        <v>66</v>
      </c>
      <c r="C46" s="114" t="s">
        <v>135</v>
      </c>
      <c r="D46" s="128" t="s">
        <v>76</v>
      </c>
      <c r="E46" s="92" t="s">
        <v>66</v>
      </c>
      <c r="F46" s="114" t="s">
        <v>150</v>
      </c>
      <c r="G46" s="128" t="s">
        <v>91</v>
      </c>
      <c r="H46" s="92" t="s">
        <v>66</v>
      </c>
      <c r="I46" s="114" t="s">
        <v>165</v>
      </c>
      <c r="J46" s="128" t="s">
        <v>106</v>
      </c>
      <c r="K46" s="92" t="s">
        <v>66</v>
      </c>
      <c r="L46" s="114" t="s">
        <v>180</v>
      </c>
      <c r="M46" s="129" t="s">
        <v>121</v>
      </c>
      <c r="O46" s="77" t="b">
        <f t="shared" si="8"/>
        <v>0</v>
      </c>
      <c r="P46" s="35" t="b">
        <f t="shared" si="12"/>
        <v>1</v>
      </c>
      <c r="R46" s="77" t="b">
        <f t="shared" si="9"/>
        <v>0</v>
      </c>
      <c r="S46" s="35" t="b">
        <f t="shared" si="13"/>
        <v>1</v>
      </c>
      <c r="U46" s="77" t="b">
        <f t="shared" si="10"/>
        <v>0</v>
      </c>
      <c r="V46" s="35" t="b">
        <f t="shared" si="14"/>
        <v>1</v>
      </c>
      <c r="X46" s="77" t="b">
        <f t="shared" si="11"/>
        <v>0</v>
      </c>
      <c r="Y46" s="35" t="b">
        <f t="shared" si="15"/>
        <v>1</v>
      </c>
    </row>
    <row r="47" spans="2:25" ht="36" customHeight="1" x14ac:dyDescent="0.2">
      <c r="B47" s="92" t="s">
        <v>66</v>
      </c>
      <c r="C47" s="114" t="s">
        <v>136</v>
      </c>
      <c r="D47" s="128" t="s">
        <v>77</v>
      </c>
      <c r="E47" s="92" t="s">
        <v>66</v>
      </c>
      <c r="F47" s="114" t="s">
        <v>151</v>
      </c>
      <c r="G47" s="128" t="s">
        <v>92</v>
      </c>
      <c r="H47" s="92" t="s">
        <v>66</v>
      </c>
      <c r="I47" s="114" t="s">
        <v>166</v>
      </c>
      <c r="J47" s="128" t="s">
        <v>107</v>
      </c>
      <c r="K47" s="92" t="s">
        <v>66</v>
      </c>
      <c r="L47" s="114" t="s">
        <v>181</v>
      </c>
      <c r="M47" s="129" t="s">
        <v>122</v>
      </c>
      <c r="O47" s="77" t="b">
        <f t="shared" si="8"/>
        <v>0</v>
      </c>
      <c r="P47" s="35" t="b">
        <f t="shared" si="12"/>
        <v>1</v>
      </c>
      <c r="R47" s="77" t="b">
        <f t="shared" si="9"/>
        <v>0</v>
      </c>
      <c r="S47" s="35" t="b">
        <f t="shared" si="13"/>
        <v>1</v>
      </c>
      <c r="U47" s="77" t="b">
        <f t="shared" si="10"/>
        <v>0</v>
      </c>
      <c r="V47" s="35" t="b">
        <f t="shared" si="14"/>
        <v>1</v>
      </c>
      <c r="X47" s="77" t="b">
        <f t="shared" si="11"/>
        <v>0</v>
      </c>
      <c r="Y47" s="35" t="b">
        <f t="shared" si="15"/>
        <v>1</v>
      </c>
    </row>
    <row r="48" spans="2:25" ht="36" customHeight="1" x14ac:dyDescent="0.2">
      <c r="B48" s="92" t="s">
        <v>66</v>
      </c>
      <c r="C48" s="114" t="s">
        <v>137</v>
      </c>
      <c r="D48" s="128" t="s">
        <v>78</v>
      </c>
      <c r="E48" s="92" t="s">
        <v>66</v>
      </c>
      <c r="F48" s="114" t="s">
        <v>152</v>
      </c>
      <c r="G48" s="128" t="s">
        <v>93</v>
      </c>
      <c r="H48" s="92" t="s">
        <v>66</v>
      </c>
      <c r="I48" s="114" t="s">
        <v>167</v>
      </c>
      <c r="J48" s="128" t="s">
        <v>108</v>
      </c>
      <c r="K48" s="92" t="s">
        <v>66</v>
      </c>
      <c r="L48" s="114" t="s">
        <v>182</v>
      </c>
      <c r="M48" s="129" t="s">
        <v>123</v>
      </c>
      <c r="O48" s="77" t="b">
        <f t="shared" si="8"/>
        <v>0</v>
      </c>
      <c r="P48" s="35" t="b">
        <f t="shared" si="12"/>
        <v>1</v>
      </c>
      <c r="R48" s="77" t="b">
        <f t="shared" si="9"/>
        <v>0</v>
      </c>
      <c r="S48" s="35" t="b">
        <f t="shared" si="13"/>
        <v>1</v>
      </c>
      <c r="U48" s="77" t="b">
        <f t="shared" si="10"/>
        <v>0</v>
      </c>
      <c r="V48" s="35" t="b">
        <f t="shared" si="14"/>
        <v>1</v>
      </c>
      <c r="X48" s="77" t="b">
        <f t="shared" si="11"/>
        <v>0</v>
      </c>
      <c r="Y48" s="35" t="b">
        <f t="shared" si="15"/>
        <v>1</v>
      </c>
    </row>
    <row r="49" spans="2:25" ht="36" customHeight="1" x14ac:dyDescent="0.2">
      <c r="B49" s="92" t="s">
        <v>66</v>
      </c>
      <c r="C49" s="114" t="s">
        <v>138</v>
      </c>
      <c r="D49" s="128" t="s">
        <v>79</v>
      </c>
      <c r="E49" s="92" t="s">
        <v>66</v>
      </c>
      <c r="F49" s="114" t="s">
        <v>153</v>
      </c>
      <c r="G49" s="128" t="s">
        <v>94</v>
      </c>
      <c r="H49" s="92" t="s">
        <v>66</v>
      </c>
      <c r="I49" s="114" t="s">
        <v>168</v>
      </c>
      <c r="J49" s="128" t="s">
        <v>109</v>
      </c>
      <c r="K49" s="92" t="s">
        <v>66</v>
      </c>
      <c r="L49" s="114" t="s">
        <v>183</v>
      </c>
      <c r="M49" s="129" t="s">
        <v>124</v>
      </c>
      <c r="O49" s="77" t="b">
        <f t="shared" si="8"/>
        <v>0</v>
      </c>
      <c r="P49" s="35" t="b">
        <f t="shared" si="12"/>
        <v>1</v>
      </c>
      <c r="R49" s="77" t="b">
        <f t="shared" si="9"/>
        <v>0</v>
      </c>
      <c r="S49" s="35" t="b">
        <f t="shared" si="13"/>
        <v>1</v>
      </c>
      <c r="U49" s="77" t="b">
        <f t="shared" si="10"/>
        <v>0</v>
      </c>
      <c r="V49" s="35" t="b">
        <f t="shared" si="14"/>
        <v>1</v>
      </c>
      <c r="X49" s="77" t="b">
        <f t="shared" si="11"/>
        <v>0</v>
      </c>
      <c r="Y49" s="35" t="b">
        <f t="shared" si="15"/>
        <v>1</v>
      </c>
    </row>
    <row r="50" spans="2:25" ht="36" customHeight="1" x14ac:dyDescent="0.2">
      <c r="B50" s="92" t="s">
        <v>66</v>
      </c>
      <c r="C50" s="114" t="s">
        <v>139</v>
      </c>
      <c r="D50" s="128" t="s">
        <v>80</v>
      </c>
      <c r="E50" s="92" t="s">
        <v>66</v>
      </c>
      <c r="F50" s="114" t="s">
        <v>154</v>
      </c>
      <c r="G50" s="128" t="s">
        <v>95</v>
      </c>
      <c r="H50" s="92" t="s">
        <v>66</v>
      </c>
      <c r="I50" s="114" t="s">
        <v>169</v>
      </c>
      <c r="J50" s="128" t="s">
        <v>110</v>
      </c>
      <c r="K50" s="92" t="s">
        <v>66</v>
      </c>
      <c r="L50" s="114" t="s">
        <v>184</v>
      </c>
      <c r="M50" s="129" t="s">
        <v>125</v>
      </c>
      <c r="O50" s="77" t="b">
        <f t="shared" si="8"/>
        <v>0</v>
      </c>
      <c r="P50" s="35" t="b">
        <f t="shared" si="12"/>
        <v>1</v>
      </c>
      <c r="R50" s="77" t="b">
        <f t="shared" si="9"/>
        <v>0</v>
      </c>
      <c r="S50" s="35" t="b">
        <f t="shared" si="13"/>
        <v>1</v>
      </c>
      <c r="U50" s="77" t="b">
        <f t="shared" si="10"/>
        <v>0</v>
      </c>
      <c r="V50" s="35" t="b">
        <f t="shared" si="14"/>
        <v>1</v>
      </c>
      <c r="X50" s="77" t="b">
        <f t="shared" si="11"/>
        <v>0</v>
      </c>
      <c r="Y50" s="35" t="b">
        <f t="shared" si="15"/>
        <v>1</v>
      </c>
    </row>
    <row r="51" spans="2:25" ht="36" customHeight="1" thickBot="1" x14ac:dyDescent="0.25">
      <c r="B51" s="93" t="s">
        <v>66</v>
      </c>
      <c r="C51" s="120" t="s">
        <v>140</v>
      </c>
      <c r="D51" s="130" t="s">
        <v>81</v>
      </c>
      <c r="E51" s="93" t="s">
        <v>66</v>
      </c>
      <c r="F51" s="120" t="s">
        <v>155</v>
      </c>
      <c r="G51" s="130" t="s">
        <v>96</v>
      </c>
      <c r="H51" s="93" t="s">
        <v>66</v>
      </c>
      <c r="I51" s="120" t="s">
        <v>170</v>
      </c>
      <c r="J51" s="130" t="s">
        <v>111</v>
      </c>
      <c r="K51" s="93" t="s">
        <v>66</v>
      </c>
      <c r="L51" s="120" t="s">
        <v>185</v>
      </c>
      <c r="M51" s="121" t="s">
        <v>126</v>
      </c>
      <c r="O51" s="77" t="b">
        <f t="shared" si="8"/>
        <v>0</v>
      </c>
      <c r="P51" s="35" t="b">
        <f t="shared" si="12"/>
        <v>1</v>
      </c>
      <c r="R51" s="77" t="b">
        <f t="shared" si="9"/>
        <v>0</v>
      </c>
      <c r="S51" s="35" t="b">
        <f t="shared" si="13"/>
        <v>1</v>
      </c>
      <c r="U51" s="77" t="b">
        <f t="shared" si="10"/>
        <v>0</v>
      </c>
      <c r="V51" s="35" t="b">
        <f t="shared" si="14"/>
        <v>1</v>
      </c>
      <c r="X51" s="77" t="b">
        <f t="shared" si="11"/>
        <v>0</v>
      </c>
      <c r="Y51" s="35" t="b">
        <f t="shared" si="15"/>
        <v>1</v>
      </c>
    </row>
    <row r="52" spans="2:25" ht="11.4" customHeight="1" thickTop="1" thickBot="1" x14ac:dyDescent="0.25"/>
    <row r="53" spans="2:25" ht="24" customHeight="1" x14ac:dyDescent="0.2">
      <c r="B53" s="301" t="s">
        <v>590</v>
      </c>
      <c r="C53" s="302"/>
      <c r="D53" s="302"/>
      <c r="E53" s="302"/>
      <c r="F53" s="302"/>
      <c r="G53" s="302"/>
      <c r="H53" s="302"/>
      <c r="I53" s="302"/>
      <c r="J53" s="302"/>
      <c r="K53" s="302"/>
      <c r="L53" s="302"/>
      <c r="M53" s="303"/>
    </row>
    <row r="54" spans="2:25" ht="24" customHeight="1" thickBot="1" x14ac:dyDescent="0.25">
      <c r="B54" s="127" t="s">
        <v>186</v>
      </c>
      <c r="C54" s="304" t="s">
        <v>764</v>
      </c>
      <c r="D54" s="305"/>
      <c r="E54" s="112" t="s">
        <v>186</v>
      </c>
      <c r="F54" s="304" t="s">
        <v>764</v>
      </c>
      <c r="G54" s="305"/>
      <c r="H54" s="113" t="s">
        <v>186</v>
      </c>
      <c r="I54" s="304" t="s">
        <v>764</v>
      </c>
      <c r="J54" s="306"/>
      <c r="K54" s="96" t="s">
        <v>186</v>
      </c>
      <c r="L54" s="304" t="s">
        <v>764</v>
      </c>
      <c r="M54" s="307"/>
    </row>
    <row r="55" spans="2:25" ht="36" customHeight="1" thickTop="1" x14ac:dyDescent="0.2">
      <c r="B55" s="91" t="s">
        <v>66</v>
      </c>
      <c r="C55" s="114" t="s">
        <v>187</v>
      </c>
      <c r="D55" s="118" t="s">
        <v>250</v>
      </c>
      <c r="E55" s="91" t="s">
        <v>66</v>
      </c>
      <c r="F55" s="114" t="s">
        <v>229</v>
      </c>
      <c r="G55" s="118" t="s">
        <v>291</v>
      </c>
      <c r="H55" s="91" t="s">
        <v>66</v>
      </c>
      <c r="I55" s="114" t="s">
        <v>354</v>
      </c>
      <c r="J55" s="118" t="s">
        <v>355</v>
      </c>
      <c r="K55" s="91" t="s">
        <v>66</v>
      </c>
      <c r="L55" s="114" t="s">
        <v>438</v>
      </c>
      <c r="M55" s="115" t="s">
        <v>439</v>
      </c>
      <c r="O55" s="77" t="b">
        <f t="shared" ref="O55:O96" si="16">IF(P55,VLOOKUP(B55,範囲_有無,2,FALSE),"エラー")</f>
        <v>0</v>
      </c>
      <c r="P55" s="35" t="b">
        <f t="shared" ref="P55" si="17">IF(B55="",FALSE,TRUE)</f>
        <v>1</v>
      </c>
      <c r="R55" s="77" t="b">
        <f t="shared" ref="R55:R96" si="18">IF(S55,VLOOKUP(E55,範囲_有無,2,FALSE),"エラー")</f>
        <v>0</v>
      </c>
      <c r="S55" s="35" t="b">
        <f t="shared" ref="S55" si="19">IF(E55="",FALSE,TRUE)</f>
        <v>1</v>
      </c>
      <c r="U55" s="77" t="b">
        <f t="shared" ref="U55:U96" si="20">IF(V55,VLOOKUP(H55,範囲_有無,2,FALSE),"エラー")</f>
        <v>0</v>
      </c>
      <c r="V55" s="35" t="b">
        <f t="shared" ref="V55" si="21">IF(H55="",FALSE,TRUE)</f>
        <v>1</v>
      </c>
      <c r="X55" s="77" t="b">
        <f t="shared" ref="X55:X96" si="22">IF(Y55,VLOOKUP(K55,範囲_有無,2,FALSE),"エラー")</f>
        <v>0</v>
      </c>
      <c r="Y55" s="35" t="b">
        <f t="shared" ref="Y55" si="23">IF(K55="",FALSE,TRUE)</f>
        <v>1</v>
      </c>
    </row>
    <row r="56" spans="2:25" ht="36" customHeight="1" x14ac:dyDescent="0.2">
      <c r="B56" s="92" t="s">
        <v>66</v>
      </c>
      <c r="C56" s="114" t="s">
        <v>188</v>
      </c>
      <c r="D56" s="118" t="s">
        <v>251</v>
      </c>
      <c r="E56" s="92" t="s">
        <v>66</v>
      </c>
      <c r="F56" s="114" t="s">
        <v>230</v>
      </c>
      <c r="G56" s="118" t="s">
        <v>292</v>
      </c>
      <c r="H56" s="92" t="s">
        <v>66</v>
      </c>
      <c r="I56" s="114" t="s">
        <v>356</v>
      </c>
      <c r="J56" s="118" t="s">
        <v>357</v>
      </c>
      <c r="K56" s="92" t="s">
        <v>66</v>
      </c>
      <c r="L56" s="114" t="s">
        <v>440</v>
      </c>
      <c r="M56" s="115" t="s">
        <v>441</v>
      </c>
      <c r="O56" s="77" t="b">
        <f t="shared" si="16"/>
        <v>0</v>
      </c>
      <c r="P56" s="35" t="b">
        <f t="shared" ref="P56:P96" si="24">IF(B56="",FALSE,TRUE)</f>
        <v>1</v>
      </c>
      <c r="R56" s="77" t="b">
        <f t="shared" si="18"/>
        <v>0</v>
      </c>
      <c r="S56" s="35" t="b">
        <f t="shared" ref="S56:S96" si="25">IF(E56="",FALSE,TRUE)</f>
        <v>1</v>
      </c>
      <c r="U56" s="77" t="b">
        <f t="shared" si="20"/>
        <v>0</v>
      </c>
      <c r="V56" s="35" t="b">
        <f t="shared" ref="V56:V96" si="26">IF(H56="",FALSE,TRUE)</f>
        <v>1</v>
      </c>
      <c r="X56" s="77" t="b">
        <f t="shared" si="22"/>
        <v>0</v>
      </c>
      <c r="Y56" s="35" t="b">
        <f t="shared" ref="Y56:Y96" si="27">IF(K56="",FALSE,TRUE)</f>
        <v>1</v>
      </c>
    </row>
    <row r="57" spans="2:25" ht="36" customHeight="1" x14ac:dyDescent="0.2">
      <c r="B57" s="92" t="s">
        <v>66</v>
      </c>
      <c r="C57" s="114" t="s">
        <v>189</v>
      </c>
      <c r="D57" s="118" t="s">
        <v>252</v>
      </c>
      <c r="E57" s="92" t="s">
        <v>66</v>
      </c>
      <c r="F57" s="114" t="s">
        <v>231</v>
      </c>
      <c r="G57" s="118" t="s">
        <v>293</v>
      </c>
      <c r="H57" s="92" t="s">
        <v>66</v>
      </c>
      <c r="I57" s="114" t="s">
        <v>358</v>
      </c>
      <c r="J57" s="118" t="s">
        <v>359</v>
      </c>
      <c r="K57" s="92" t="s">
        <v>66</v>
      </c>
      <c r="L57" s="114" t="s">
        <v>442</v>
      </c>
      <c r="M57" s="115" t="s">
        <v>772</v>
      </c>
      <c r="O57" s="77" t="b">
        <f t="shared" si="16"/>
        <v>0</v>
      </c>
      <c r="P57" s="35" t="b">
        <f t="shared" si="24"/>
        <v>1</v>
      </c>
      <c r="R57" s="77" t="b">
        <f t="shared" si="18"/>
        <v>0</v>
      </c>
      <c r="S57" s="35" t="b">
        <f t="shared" si="25"/>
        <v>1</v>
      </c>
      <c r="U57" s="77" t="b">
        <f t="shared" si="20"/>
        <v>0</v>
      </c>
      <c r="V57" s="35" t="b">
        <f t="shared" si="26"/>
        <v>1</v>
      </c>
      <c r="X57" s="77" t="b">
        <f t="shared" si="22"/>
        <v>0</v>
      </c>
      <c r="Y57" s="35" t="b">
        <f t="shared" si="27"/>
        <v>1</v>
      </c>
    </row>
    <row r="58" spans="2:25" ht="36" customHeight="1" x14ac:dyDescent="0.2">
      <c r="B58" s="92" t="s">
        <v>66</v>
      </c>
      <c r="C58" s="114" t="s">
        <v>190</v>
      </c>
      <c r="D58" s="118" t="s">
        <v>253</v>
      </c>
      <c r="E58" s="92" t="s">
        <v>66</v>
      </c>
      <c r="F58" s="114" t="s">
        <v>232</v>
      </c>
      <c r="G58" s="118" t="s">
        <v>294</v>
      </c>
      <c r="H58" s="92" t="s">
        <v>66</v>
      </c>
      <c r="I58" s="114" t="s">
        <v>360</v>
      </c>
      <c r="J58" s="118" t="s">
        <v>361</v>
      </c>
      <c r="K58" s="92" t="s">
        <v>66</v>
      </c>
      <c r="L58" s="114" t="s">
        <v>443</v>
      </c>
      <c r="M58" s="115" t="s">
        <v>81</v>
      </c>
      <c r="O58" s="77" t="b">
        <f t="shared" si="16"/>
        <v>0</v>
      </c>
      <c r="P58" s="35" t="b">
        <f t="shared" si="24"/>
        <v>1</v>
      </c>
      <c r="R58" s="77" t="b">
        <f t="shared" si="18"/>
        <v>0</v>
      </c>
      <c r="S58" s="35" t="b">
        <f t="shared" si="25"/>
        <v>1</v>
      </c>
      <c r="U58" s="77" t="b">
        <f t="shared" si="20"/>
        <v>0</v>
      </c>
      <c r="V58" s="35" t="b">
        <f t="shared" si="26"/>
        <v>1</v>
      </c>
      <c r="X58" s="77" t="b">
        <f t="shared" si="22"/>
        <v>0</v>
      </c>
      <c r="Y58" s="35" t="b">
        <f t="shared" si="27"/>
        <v>1</v>
      </c>
    </row>
    <row r="59" spans="2:25" ht="36" customHeight="1" x14ac:dyDescent="0.2">
      <c r="B59" s="92" t="s">
        <v>66</v>
      </c>
      <c r="C59" s="114" t="s">
        <v>191</v>
      </c>
      <c r="D59" s="118" t="s">
        <v>254</v>
      </c>
      <c r="E59" s="92" t="s">
        <v>66</v>
      </c>
      <c r="F59" s="114" t="s">
        <v>233</v>
      </c>
      <c r="G59" s="118" t="s">
        <v>295</v>
      </c>
      <c r="H59" s="92" t="s">
        <v>66</v>
      </c>
      <c r="I59" s="114" t="s">
        <v>362</v>
      </c>
      <c r="J59" s="118" t="s">
        <v>363</v>
      </c>
      <c r="K59" s="92" t="s">
        <v>66</v>
      </c>
      <c r="L59" s="114" t="s">
        <v>444</v>
      </c>
      <c r="M59" s="115" t="s">
        <v>445</v>
      </c>
      <c r="O59" s="77" t="b">
        <f t="shared" si="16"/>
        <v>0</v>
      </c>
      <c r="P59" s="35" t="b">
        <f t="shared" si="24"/>
        <v>1</v>
      </c>
      <c r="R59" s="77" t="b">
        <f t="shared" si="18"/>
        <v>0</v>
      </c>
      <c r="S59" s="35" t="b">
        <f t="shared" si="25"/>
        <v>1</v>
      </c>
      <c r="U59" s="77" t="b">
        <f t="shared" si="20"/>
        <v>0</v>
      </c>
      <c r="V59" s="35" t="b">
        <f t="shared" si="26"/>
        <v>1</v>
      </c>
      <c r="X59" s="77" t="b">
        <f t="shared" si="22"/>
        <v>0</v>
      </c>
      <c r="Y59" s="35" t="b">
        <f t="shared" si="27"/>
        <v>1</v>
      </c>
    </row>
    <row r="60" spans="2:25" ht="36" customHeight="1" x14ac:dyDescent="0.2">
      <c r="B60" s="92" t="s">
        <v>66</v>
      </c>
      <c r="C60" s="114" t="s">
        <v>192</v>
      </c>
      <c r="D60" s="118" t="s">
        <v>255</v>
      </c>
      <c r="E60" s="92" t="s">
        <v>66</v>
      </c>
      <c r="F60" s="114" t="s">
        <v>234</v>
      </c>
      <c r="G60" s="118" t="s">
        <v>296</v>
      </c>
      <c r="H60" s="92" t="s">
        <v>66</v>
      </c>
      <c r="I60" s="114" t="s">
        <v>364</v>
      </c>
      <c r="J60" s="118" t="s">
        <v>365</v>
      </c>
      <c r="K60" s="92" t="s">
        <v>66</v>
      </c>
      <c r="L60" s="114" t="s">
        <v>446</v>
      </c>
      <c r="M60" s="115" t="s">
        <v>447</v>
      </c>
      <c r="O60" s="77" t="b">
        <f t="shared" si="16"/>
        <v>0</v>
      </c>
      <c r="P60" s="35" t="b">
        <f t="shared" si="24"/>
        <v>1</v>
      </c>
      <c r="R60" s="77" t="b">
        <f t="shared" si="18"/>
        <v>0</v>
      </c>
      <c r="S60" s="35" t="b">
        <f t="shared" si="25"/>
        <v>1</v>
      </c>
      <c r="U60" s="77" t="b">
        <f t="shared" si="20"/>
        <v>0</v>
      </c>
      <c r="V60" s="35" t="b">
        <f t="shared" si="26"/>
        <v>1</v>
      </c>
      <c r="X60" s="77" t="b">
        <f t="shared" si="22"/>
        <v>0</v>
      </c>
      <c r="Y60" s="35" t="b">
        <f t="shared" si="27"/>
        <v>1</v>
      </c>
    </row>
    <row r="61" spans="2:25" ht="36" customHeight="1" x14ac:dyDescent="0.2">
      <c r="B61" s="92" t="s">
        <v>66</v>
      </c>
      <c r="C61" s="114" t="s">
        <v>193</v>
      </c>
      <c r="D61" s="118" t="s">
        <v>256</v>
      </c>
      <c r="E61" s="92" t="s">
        <v>66</v>
      </c>
      <c r="F61" s="114" t="s">
        <v>235</v>
      </c>
      <c r="G61" s="118" t="s">
        <v>297</v>
      </c>
      <c r="H61" s="92" t="s">
        <v>66</v>
      </c>
      <c r="I61" s="114" t="s">
        <v>366</v>
      </c>
      <c r="J61" s="118" t="s">
        <v>367</v>
      </c>
      <c r="K61" s="92" t="s">
        <v>66</v>
      </c>
      <c r="L61" s="114" t="s">
        <v>448</v>
      </c>
      <c r="M61" s="115" t="s">
        <v>295</v>
      </c>
      <c r="O61" s="77" t="b">
        <f t="shared" si="16"/>
        <v>0</v>
      </c>
      <c r="P61" s="35" t="b">
        <f t="shared" si="24"/>
        <v>1</v>
      </c>
      <c r="R61" s="77" t="b">
        <f t="shared" si="18"/>
        <v>0</v>
      </c>
      <c r="S61" s="35" t="b">
        <f t="shared" si="25"/>
        <v>1</v>
      </c>
      <c r="U61" s="77" t="b">
        <f t="shared" si="20"/>
        <v>0</v>
      </c>
      <c r="V61" s="35" t="b">
        <f t="shared" si="26"/>
        <v>1</v>
      </c>
      <c r="X61" s="77" t="b">
        <f t="shared" si="22"/>
        <v>0</v>
      </c>
      <c r="Y61" s="35" t="b">
        <f t="shared" si="27"/>
        <v>1</v>
      </c>
    </row>
    <row r="62" spans="2:25" ht="36" customHeight="1" x14ac:dyDescent="0.2">
      <c r="B62" s="92" t="s">
        <v>66</v>
      </c>
      <c r="C62" s="114" t="s">
        <v>194</v>
      </c>
      <c r="D62" s="118" t="s">
        <v>257</v>
      </c>
      <c r="E62" s="92" t="s">
        <v>66</v>
      </c>
      <c r="F62" s="114" t="s">
        <v>236</v>
      </c>
      <c r="G62" s="118" t="s">
        <v>298</v>
      </c>
      <c r="H62" s="92" t="s">
        <v>66</v>
      </c>
      <c r="I62" s="114" t="s">
        <v>368</v>
      </c>
      <c r="J62" s="118" t="s">
        <v>369</v>
      </c>
      <c r="K62" s="92" t="s">
        <v>66</v>
      </c>
      <c r="L62" s="114" t="s">
        <v>449</v>
      </c>
      <c r="M62" s="115" t="s">
        <v>450</v>
      </c>
      <c r="O62" s="77" t="b">
        <f t="shared" si="16"/>
        <v>0</v>
      </c>
      <c r="P62" s="35" t="b">
        <f t="shared" si="24"/>
        <v>1</v>
      </c>
      <c r="R62" s="77" t="b">
        <f t="shared" si="18"/>
        <v>0</v>
      </c>
      <c r="S62" s="35" t="b">
        <f t="shared" si="25"/>
        <v>1</v>
      </c>
      <c r="U62" s="77" t="b">
        <f t="shared" si="20"/>
        <v>0</v>
      </c>
      <c r="V62" s="35" t="b">
        <f t="shared" si="26"/>
        <v>1</v>
      </c>
      <c r="X62" s="77" t="b">
        <f t="shared" si="22"/>
        <v>0</v>
      </c>
      <c r="Y62" s="35" t="b">
        <f t="shared" si="27"/>
        <v>1</v>
      </c>
    </row>
    <row r="63" spans="2:25" ht="36" customHeight="1" x14ac:dyDescent="0.2">
      <c r="B63" s="92" t="s">
        <v>66</v>
      </c>
      <c r="C63" s="114" t="s">
        <v>195</v>
      </c>
      <c r="D63" s="118" t="s">
        <v>258</v>
      </c>
      <c r="E63" s="92" t="s">
        <v>66</v>
      </c>
      <c r="F63" s="114" t="s">
        <v>237</v>
      </c>
      <c r="G63" s="118" t="s">
        <v>299</v>
      </c>
      <c r="H63" s="92" t="s">
        <v>66</v>
      </c>
      <c r="I63" s="114" t="s">
        <v>370</v>
      </c>
      <c r="J63" s="118" t="s">
        <v>371</v>
      </c>
      <c r="K63" s="92" t="s">
        <v>66</v>
      </c>
      <c r="L63" s="114" t="s">
        <v>451</v>
      </c>
      <c r="M63" s="115" t="s">
        <v>452</v>
      </c>
      <c r="O63" s="77" t="b">
        <f t="shared" si="16"/>
        <v>0</v>
      </c>
      <c r="P63" s="35" t="b">
        <f t="shared" si="24"/>
        <v>1</v>
      </c>
      <c r="R63" s="77" t="b">
        <f t="shared" si="18"/>
        <v>0</v>
      </c>
      <c r="S63" s="35" t="b">
        <f t="shared" si="25"/>
        <v>1</v>
      </c>
      <c r="U63" s="77" t="b">
        <f t="shared" si="20"/>
        <v>0</v>
      </c>
      <c r="V63" s="35" t="b">
        <f t="shared" si="26"/>
        <v>1</v>
      </c>
      <c r="X63" s="77" t="b">
        <f t="shared" si="22"/>
        <v>0</v>
      </c>
      <c r="Y63" s="35" t="b">
        <f t="shared" si="27"/>
        <v>1</v>
      </c>
    </row>
    <row r="64" spans="2:25" ht="36" customHeight="1" x14ac:dyDescent="0.2">
      <c r="B64" s="92" t="s">
        <v>66</v>
      </c>
      <c r="C64" s="114" t="s">
        <v>196</v>
      </c>
      <c r="D64" s="118" t="s">
        <v>259</v>
      </c>
      <c r="E64" s="92" t="s">
        <v>66</v>
      </c>
      <c r="F64" s="114" t="s">
        <v>238</v>
      </c>
      <c r="G64" s="118" t="s">
        <v>300</v>
      </c>
      <c r="H64" s="92" t="s">
        <v>66</v>
      </c>
      <c r="I64" s="114" t="s">
        <v>372</v>
      </c>
      <c r="J64" s="118" t="s">
        <v>373</v>
      </c>
      <c r="K64" s="92" t="s">
        <v>66</v>
      </c>
      <c r="L64" s="114" t="s">
        <v>453</v>
      </c>
      <c r="M64" s="115" t="s">
        <v>454</v>
      </c>
      <c r="O64" s="77" t="b">
        <f t="shared" si="16"/>
        <v>0</v>
      </c>
      <c r="P64" s="35" t="b">
        <f t="shared" si="24"/>
        <v>1</v>
      </c>
      <c r="R64" s="77" t="b">
        <f t="shared" si="18"/>
        <v>0</v>
      </c>
      <c r="S64" s="35" t="b">
        <f t="shared" si="25"/>
        <v>1</v>
      </c>
      <c r="U64" s="77" t="b">
        <f t="shared" si="20"/>
        <v>0</v>
      </c>
      <c r="V64" s="35" t="b">
        <f t="shared" si="26"/>
        <v>1</v>
      </c>
      <c r="X64" s="77" t="b">
        <f t="shared" si="22"/>
        <v>0</v>
      </c>
      <c r="Y64" s="35" t="b">
        <f t="shared" si="27"/>
        <v>1</v>
      </c>
    </row>
    <row r="65" spans="2:25" ht="36" customHeight="1" x14ac:dyDescent="0.2">
      <c r="B65" s="92" t="s">
        <v>66</v>
      </c>
      <c r="C65" s="114" t="s">
        <v>197</v>
      </c>
      <c r="D65" s="118" t="s">
        <v>260</v>
      </c>
      <c r="E65" s="92" t="s">
        <v>66</v>
      </c>
      <c r="F65" s="114" t="s">
        <v>239</v>
      </c>
      <c r="G65" s="118" t="s">
        <v>301</v>
      </c>
      <c r="H65" s="92" t="s">
        <v>66</v>
      </c>
      <c r="I65" s="114" t="s">
        <v>374</v>
      </c>
      <c r="J65" s="118" t="s">
        <v>375</v>
      </c>
      <c r="K65" s="92" t="s">
        <v>66</v>
      </c>
      <c r="L65" s="114" t="s">
        <v>455</v>
      </c>
      <c r="M65" s="115" t="s">
        <v>456</v>
      </c>
      <c r="O65" s="77" t="b">
        <f t="shared" si="16"/>
        <v>0</v>
      </c>
      <c r="P65" s="35" t="b">
        <f t="shared" si="24"/>
        <v>1</v>
      </c>
      <c r="R65" s="77" t="b">
        <f t="shared" si="18"/>
        <v>0</v>
      </c>
      <c r="S65" s="35" t="b">
        <f t="shared" si="25"/>
        <v>1</v>
      </c>
      <c r="U65" s="77" t="b">
        <f t="shared" si="20"/>
        <v>0</v>
      </c>
      <c r="V65" s="35" t="b">
        <f t="shared" si="26"/>
        <v>1</v>
      </c>
      <c r="X65" s="77" t="b">
        <f t="shared" si="22"/>
        <v>0</v>
      </c>
      <c r="Y65" s="35" t="b">
        <f t="shared" si="27"/>
        <v>1</v>
      </c>
    </row>
    <row r="66" spans="2:25" ht="36" customHeight="1" x14ac:dyDescent="0.2">
      <c r="B66" s="92" t="s">
        <v>66</v>
      </c>
      <c r="C66" s="114" t="s">
        <v>198</v>
      </c>
      <c r="D66" s="118" t="s">
        <v>261</v>
      </c>
      <c r="E66" s="92" t="s">
        <v>66</v>
      </c>
      <c r="F66" s="114" t="s">
        <v>240</v>
      </c>
      <c r="G66" s="118" t="s">
        <v>302</v>
      </c>
      <c r="H66" s="92" t="s">
        <v>66</v>
      </c>
      <c r="I66" s="114" t="s">
        <v>376</v>
      </c>
      <c r="J66" s="118" t="s">
        <v>377</v>
      </c>
      <c r="K66" s="92" t="s">
        <v>66</v>
      </c>
      <c r="L66" s="114" t="s">
        <v>457</v>
      </c>
      <c r="M66" s="115" t="s">
        <v>458</v>
      </c>
      <c r="O66" s="77" t="b">
        <f t="shared" si="16"/>
        <v>0</v>
      </c>
      <c r="P66" s="35" t="b">
        <f t="shared" si="24"/>
        <v>1</v>
      </c>
      <c r="R66" s="77" t="b">
        <f t="shared" si="18"/>
        <v>0</v>
      </c>
      <c r="S66" s="35" t="b">
        <f t="shared" si="25"/>
        <v>1</v>
      </c>
      <c r="U66" s="77" t="b">
        <f t="shared" si="20"/>
        <v>0</v>
      </c>
      <c r="V66" s="35" t="b">
        <f t="shared" si="26"/>
        <v>1</v>
      </c>
      <c r="X66" s="77" t="b">
        <f t="shared" si="22"/>
        <v>0</v>
      </c>
      <c r="Y66" s="35" t="b">
        <f t="shared" si="27"/>
        <v>1</v>
      </c>
    </row>
    <row r="67" spans="2:25" ht="36" customHeight="1" x14ac:dyDescent="0.2">
      <c r="B67" s="92" t="s">
        <v>66</v>
      </c>
      <c r="C67" s="114" t="s">
        <v>199</v>
      </c>
      <c r="D67" s="118" t="s">
        <v>262</v>
      </c>
      <c r="E67" s="92" t="s">
        <v>66</v>
      </c>
      <c r="F67" s="114" t="s">
        <v>241</v>
      </c>
      <c r="G67" s="118" t="s">
        <v>303</v>
      </c>
      <c r="H67" s="92" t="s">
        <v>66</v>
      </c>
      <c r="I67" s="114" t="s">
        <v>378</v>
      </c>
      <c r="J67" s="118" t="s">
        <v>379</v>
      </c>
      <c r="K67" s="92" t="s">
        <v>66</v>
      </c>
      <c r="L67" s="114" t="s">
        <v>459</v>
      </c>
      <c r="M67" s="115" t="s">
        <v>460</v>
      </c>
      <c r="O67" s="77" t="b">
        <f t="shared" si="16"/>
        <v>0</v>
      </c>
      <c r="P67" s="35" t="b">
        <f t="shared" si="24"/>
        <v>1</v>
      </c>
      <c r="R67" s="77" t="b">
        <f t="shared" si="18"/>
        <v>0</v>
      </c>
      <c r="S67" s="35" t="b">
        <f t="shared" si="25"/>
        <v>1</v>
      </c>
      <c r="U67" s="77" t="b">
        <f t="shared" si="20"/>
        <v>0</v>
      </c>
      <c r="V67" s="35" t="b">
        <f t="shared" si="26"/>
        <v>1</v>
      </c>
      <c r="X67" s="77" t="b">
        <f t="shared" si="22"/>
        <v>0</v>
      </c>
      <c r="Y67" s="35" t="b">
        <f t="shared" si="27"/>
        <v>1</v>
      </c>
    </row>
    <row r="68" spans="2:25" ht="36" customHeight="1" x14ac:dyDescent="0.2">
      <c r="B68" s="92" t="s">
        <v>66</v>
      </c>
      <c r="C68" s="114" t="s">
        <v>200</v>
      </c>
      <c r="D68" s="118" t="s">
        <v>773</v>
      </c>
      <c r="E68" s="92" t="s">
        <v>66</v>
      </c>
      <c r="F68" s="114" t="s">
        <v>242</v>
      </c>
      <c r="G68" s="118" t="s">
        <v>304</v>
      </c>
      <c r="H68" s="92" t="s">
        <v>66</v>
      </c>
      <c r="I68" s="114" t="s">
        <v>380</v>
      </c>
      <c r="J68" s="118" t="s">
        <v>381</v>
      </c>
      <c r="K68" s="92" t="s">
        <v>66</v>
      </c>
      <c r="L68" s="114" t="s">
        <v>461</v>
      </c>
      <c r="M68" s="115" t="s">
        <v>462</v>
      </c>
      <c r="O68" s="77" t="b">
        <f t="shared" si="16"/>
        <v>0</v>
      </c>
      <c r="P68" s="35" t="b">
        <f t="shared" si="24"/>
        <v>1</v>
      </c>
      <c r="R68" s="77" t="b">
        <f t="shared" si="18"/>
        <v>0</v>
      </c>
      <c r="S68" s="35" t="b">
        <f t="shared" si="25"/>
        <v>1</v>
      </c>
      <c r="U68" s="77" t="b">
        <f t="shared" si="20"/>
        <v>0</v>
      </c>
      <c r="V68" s="35" t="b">
        <f t="shared" si="26"/>
        <v>1</v>
      </c>
      <c r="X68" s="77" t="b">
        <f t="shared" si="22"/>
        <v>0</v>
      </c>
      <c r="Y68" s="35" t="b">
        <f t="shared" si="27"/>
        <v>1</v>
      </c>
    </row>
    <row r="69" spans="2:25" ht="36" customHeight="1" x14ac:dyDescent="0.2">
      <c r="B69" s="92" t="s">
        <v>66</v>
      </c>
      <c r="C69" s="114" t="s">
        <v>201</v>
      </c>
      <c r="D69" s="118" t="s">
        <v>263</v>
      </c>
      <c r="E69" s="92" t="s">
        <v>66</v>
      </c>
      <c r="F69" s="114" t="s">
        <v>243</v>
      </c>
      <c r="G69" s="118" t="s">
        <v>305</v>
      </c>
      <c r="H69" s="92" t="s">
        <v>66</v>
      </c>
      <c r="I69" s="114" t="s">
        <v>382</v>
      </c>
      <c r="J69" s="118" t="s">
        <v>383</v>
      </c>
      <c r="K69" s="92" t="s">
        <v>66</v>
      </c>
      <c r="L69" s="114" t="s">
        <v>463</v>
      </c>
      <c r="M69" s="115" t="s">
        <v>464</v>
      </c>
      <c r="O69" s="77" t="b">
        <f t="shared" si="16"/>
        <v>0</v>
      </c>
      <c r="P69" s="35" t="b">
        <f t="shared" si="24"/>
        <v>1</v>
      </c>
      <c r="R69" s="77" t="b">
        <f t="shared" si="18"/>
        <v>0</v>
      </c>
      <c r="S69" s="35" t="b">
        <f t="shared" si="25"/>
        <v>1</v>
      </c>
      <c r="U69" s="77" t="b">
        <f t="shared" si="20"/>
        <v>0</v>
      </c>
      <c r="V69" s="35" t="b">
        <f t="shared" si="26"/>
        <v>1</v>
      </c>
      <c r="X69" s="77" t="b">
        <f t="shared" si="22"/>
        <v>0</v>
      </c>
      <c r="Y69" s="35" t="b">
        <f t="shared" si="27"/>
        <v>1</v>
      </c>
    </row>
    <row r="70" spans="2:25" ht="36" customHeight="1" x14ac:dyDescent="0.2">
      <c r="B70" s="92" t="s">
        <v>66</v>
      </c>
      <c r="C70" s="114" t="s">
        <v>202</v>
      </c>
      <c r="D70" s="118" t="s">
        <v>264</v>
      </c>
      <c r="E70" s="92" t="s">
        <v>66</v>
      </c>
      <c r="F70" s="114" t="s">
        <v>244</v>
      </c>
      <c r="G70" s="118" t="s">
        <v>306</v>
      </c>
      <c r="H70" s="92" t="s">
        <v>66</v>
      </c>
      <c r="I70" s="114" t="s">
        <v>384</v>
      </c>
      <c r="J70" s="118" t="s">
        <v>385</v>
      </c>
      <c r="K70" s="92" t="s">
        <v>66</v>
      </c>
      <c r="L70" s="114" t="s">
        <v>465</v>
      </c>
      <c r="M70" s="115" t="s">
        <v>466</v>
      </c>
      <c r="O70" s="77" t="b">
        <f t="shared" si="16"/>
        <v>0</v>
      </c>
      <c r="P70" s="35" t="b">
        <f t="shared" si="24"/>
        <v>1</v>
      </c>
      <c r="R70" s="77" t="b">
        <f t="shared" si="18"/>
        <v>0</v>
      </c>
      <c r="S70" s="35" t="b">
        <f t="shared" si="25"/>
        <v>1</v>
      </c>
      <c r="U70" s="77" t="b">
        <f t="shared" si="20"/>
        <v>0</v>
      </c>
      <c r="V70" s="35" t="b">
        <f t="shared" si="26"/>
        <v>1</v>
      </c>
      <c r="X70" s="77" t="b">
        <f t="shared" si="22"/>
        <v>0</v>
      </c>
      <c r="Y70" s="35" t="b">
        <f t="shared" si="27"/>
        <v>1</v>
      </c>
    </row>
    <row r="71" spans="2:25" ht="36" customHeight="1" x14ac:dyDescent="0.2">
      <c r="B71" s="92" t="s">
        <v>66</v>
      </c>
      <c r="C71" s="114" t="s">
        <v>203</v>
      </c>
      <c r="D71" s="118" t="s">
        <v>265</v>
      </c>
      <c r="E71" s="92" t="s">
        <v>66</v>
      </c>
      <c r="F71" s="114" t="s">
        <v>245</v>
      </c>
      <c r="G71" s="118" t="s">
        <v>307</v>
      </c>
      <c r="H71" s="92" t="s">
        <v>66</v>
      </c>
      <c r="I71" s="114" t="s">
        <v>386</v>
      </c>
      <c r="J71" s="118" t="s">
        <v>387</v>
      </c>
      <c r="K71" s="92" t="s">
        <v>66</v>
      </c>
      <c r="L71" s="114" t="s">
        <v>467</v>
      </c>
      <c r="M71" s="115" t="s">
        <v>468</v>
      </c>
      <c r="O71" s="77" t="b">
        <f t="shared" si="16"/>
        <v>0</v>
      </c>
      <c r="P71" s="35" t="b">
        <f t="shared" si="24"/>
        <v>1</v>
      </c>
      <c r="R71" s="77" t="b">
        <f t="shared" si="18"/>
        <v>0</v>
      </c>
      <c r="S71" s="35" t="b">
        <f t="shared" si="25"/>
        <v>1</v>
      </c>
      <c r="U71" s="77" t="b">
        <f t="shared" si="20"/>
        <v>0</v>
      </c>
      <c r="V71" s="35" t="b">
        <f t="shared" si="26"/>
        <v>1</v>
      </c>
      <c r="X71" s="77" t="b">
        <f t="shared" si="22"/>
        <v>0</v>
      </c>
      <c r="Y71" s="35" t="b">
        <f t="shared" si="27"/>
        <v>1</v>
      </c>
    </row>
    <row r="72" spans="2:25" ht="36" customHeight="1" x14ac:dyDescent="0.2">
      <c r="B72" s="92" t="s">
        <v>66</v>
      </c>
      <c r="C72" s="114" t="s">
        <v>204</v>
      </c>
      <c r="D72" s="118" t="s">
        <v>266</v>
      </c>
      <c r="E72" s="92" t="s">
        <v>66</v>
      </c>
      <c r="F72" s="114" t="s">
        <v>246</v>
      </c>
      <c r="G72" s="118" t="s">
        <v>308</v>
      </c>
      <c r="H72" s="92" t="s">
        <v>66</v>
      </c>
      <c r="I72" s="114" t="s">
        <v>388</v>
      </c>
      <c r="J72" s="118" t="s">
        <v>389</v>
      </c>
      <c r="K72" s="92" t="s">
        <v>66</v>
      </c>
      <c r="L72" s="114" t="s">
        <v>469</v>
      </c>
      <c r="M72" s="115" t="s">
        <v>470</v>
      </c>
      <c r="O72" s="77" t="b">
        <f t="shared" si="16"/>
        <v>0</v>
      </c>
      <c r="P72" s="35" t="b">
        <f t="shared" si="24"/>
        <v>1</v>
      </c>
      <c r="R72" s="77" t="b">
        <f t="shared" si="18"/>
        <v>0</v>
      </c>
      <c r="S72" s="35" t="b">
        <f t="shared" si="25"/>
        <v>1</v>
      </c>
      <c r="U72" s="77" t="b">
        <f t="shared" si="20"/>
        <v>0</v>
      </c>
      <c r="V72" s="35" t="b">
        <f t="shared" si="26"/>
        <v>1</v>
      </c>
      <c r="X72" s="77" t="b">
        <f t="shared" si="22"/>
        <v>0</v>
      </c>
      <c r="Y72" s="35" t="b">
        <f t="shared" si="27"/>
        <v>1</v>
      </c>
    </row>
    <row r="73" spans="2:25" ht="36" customHeight="1" x14ac:dyDescent="0.2">
      <c r="B73" s="92" t="s">
        <v>66</v>
      </c>
      <c r="C73" s="114" t="s">
        <v>205</v>
      </c>
      <c r="D73" s="118" t="s">
        <v>267</v>
      </c>
      <c r="E73" s="92" t="s">
        <v>66</v>
      </c>
      <c r="F73" s="114" t="s">
        <v>247</v>
      </c>
      <c r="G73" s="118" t="s">
        <v>309</v>
      </c>
      <c r="H73" s="92" t="s">
        <v>66</v>
      </c>
      <c r="I73" s="114" t="s">
        <v>390</v>
      </c>
      <c r="J73" s="118" t="s">
        <v>391</v>
      </c>
      <c r="K73" s="92" t="s">
        <v>66</v>
      </c>
      <c r="L73" s="114" t="s">
        <v>471</v>
      </c>
      <c r="M73" s="115" t="s">
        <v>472</v>
      </c>
      <c r="O73" s="77" t="b">
        <f t="shared" si="16"/>
        <v>0</v>
      </c>
      <c r="P73" s="35" t="b">
        <f t="shared" si="24"/>
        <v>1</v>
      </c>
      <c r="R73" s="77" t="b">
        <f t="shared" si="18"/>
        <v>0</v>
      </c>
      <c r="S73" s="35" t="b">
        <f t="shared" si="25"/>
        <v>1</v>
      </c>
      <c r="U73" s="77" t="b">
        <f t="shared" si="20"/>
        <v>0</v>
      </c>
      <c r="V73" s="35" t="b">
        <f t="shared" si="26"/>
        <v>1</v>
      </c>
      <c r="X73" s="77" t="b">
        <f t="shared" si="22"/>
        <v>0</v>
      </c>
      <c r="Y73" s="35" t="b">
        <f t="shared" si="27"/>
        <v>1</v>
      </c>
    </row>
    <row r="74" spans="2:25" ht="36" customHeight="1" x14ac:dyDescent="0.2">
      <c r="B74" s="92" t="s">
        <v>66</v>
      </c>
      <c r="C74" s="114" t="s">
        <v>206</v>
      </c>
      <c r="D74" s="118" t="s">
        <v>268</v>
      </c>
      <c r="E74" s="92" t="s">
        <v>66</v>
      </c>
      <c r="F74" s="114" t="s">
        <v>248</v>
      </c>
      <c r="G74" s="118" t="s">
        <v>310</v>
      </c>
      <c r="H74" s="92" t="s">
        <v>66</v>
      </c>
      <c r="I74" s="114" t="s">
        <v>392</v>
      </c>
      <c r="J74" s="118" t="s">
        <v>393</v>
      </c>
      <c r="K74" s="92" t="s">
        <v>66</v>
      </c>
      <c r="L74" s="114" t="s">
        <v>473</v>
      </c>
      <c r="M74" s="115" t="s">
        <v>474</v>
      </c>
      <c r="O74" s="77" t="b">
        <f t="shared" si="16"/>
        <v>0</v>
      </c>
      <c r="P74" s="35" t="b">
        <f t="shared" si="24"/>
        <v>1</v>
      </c>
      <c r="R74" s="77" t="b">
        <f t="shared" si="18"/>
        <v>0</v>
      </c>
      <c r="S74" s="35" t="b">
        <f t="shared" si="25"/>
        <v>1</v>
      </c>
      <c r="U74" s="77" t="b">
        <f t="shared" si="20"/>
        <v>0</v>
      </c>
      <c r="V74" s="35" t="b">
        <f t="shared" si="26"/>
        <v>1</v>
      </c>
      <c r="X74" s="77" t="b">
        <f t="shared" si="22"/>
        <v>0</v>
      </c>
      <c r="Y74" s="35" t="b">
        <f t="shared" si="27"/>
        <v>1</v>
      </c>
    </row>
    <row r="75" spans="2:25" ht="36" customHeight="1" x14ac:dyDescent="0.2">
      <c r="B75" s="92" t="s">
        <v>66</v>
      </c>
      <c r="C75" s="114" t="s">
        <v>207</v>
      </c>
      <c r="D75" s="118" t="s">
        <v>269</v>
      </c>
      <c r="E75" s="92" t="s">
        <v>66</v>
      </c>
      <c r="F75" s="114" t="s">
        <v>249</v>
      </c>
      <c r="G75" s="118" t="s">
        <v>311</v>
      </c>
      <c r="H75" s="92" t="s">
        <v>66</v>
      </c>
      <c r="I75" s="114" t="s">
        <v>394</v>
      </c>
      <c r="J75" s="118" t="s">
        <v>395</v>
      </c>
      <c r="K75" s="92" t="s">
        <v>66</v>
      </c>
      <c r="L75" s="131" t="s">
        <v>475</v>
      </c>
      <c r="M75" s="115" t="s">
        <v>476</v>
      </c>
      <c r="O75" s="77" t="b">
        <f t="shared" si="16"/>
        <v>0</v>
      </c>
      <c r="P75" s="35" t="b">
        <f t="shared" si="24"/>
        <v>1</v>
      </c>
      <c r="R75" s="77" t="b">
        <f t="shared" si="18"/>
        <v>0</v>
      </c>
      <c r="S75" s="35" t="b">
        <f t="shared" si="25"/>
        <v>1</v>
      </c>
      <c r="U75" s="77" t="b">
        <f t="shared" si="20"/>
        <v>0</v>
      </c>
      <c r="V75" s="35" t="b">
        <f t="shared" si="26"/>
        <v>1</v>
      </c>
      <c r="X75" s="77" t="b">
        <f t="shared" si="22"/>
        <v>0</v>
      </c>
      <c r="Y75" s="35" t="b">
        <f t="shared" si="27"/>
        <v>1</v>
      </c>
    </row>
    <row r="76" spans="2:25" ht="36" customHeight="1" x14ac:dyDescent="0.2">
      <c r="B76" s="92" t="s">
        <v>66</v>
      </c>
      <c r="C76" s="114" t="s">
        <v>208</v>
      </c>
      <c r="D76" s="118" t="s">
        <v>270</v>
      </c>
      <c r="E76" s="92" t="s">
        <v>66</v>
      </c>
      <c r="F76" s="114" t="s">
        <v>312</v>
      </c>
      <c r="G76" s="118" t="s">
        <v>313</v>
      </c>
      <c r="H76" s="92" t="s">
        <v>66</v>
      </c>
      <c r="I76" s="114" t="s">
        <v>396</v>
      </c>
      <c r="J76" s="118" t="s">
        <v>397</v>
      </c>
      <c r="K76" s="92" t="s">
        <v>66</v>
      </c>
      <c r="L76" s="131" t="s">
        <v>477</v>
      </c>
      <c r="M76" s="115" t="s">
        <v>478</v>
      </c>
      <c r="O76" s="77" t="b">
        <f t="shared" si="16"/>
        <v>0</v>
      </c>
      <c r="P76" s="35" t="b">
        <f t="shared" si="24"/>
        <v>1</v>
      </c>
      <c r="R76" s="77" t="b">
        <f t="shared" si="18"/>
        <v>0</v>
      </c>
      <c r="S76" s="35" t="b">
        <f t="shared" si="25"/>
        <v>1</v>
      </c>
      <c r="U76" s="77" t="b">
        <f t="shared" si="20"/>
        <v>0</v>
      </c>
      <c r="V76" s="35" t="b">
        <f t="shared" si="26"/>
        <v>1</v>
      </c>
      <c r="X76" s="77" t="b">
        <f t="shared" si="22"/>
        <v>0</v>
      </c>
      <c r="Y76" s="35" t="b">
        <f t="shared" si="27"/>
        <v>1</v>
      </c>
    </row>
    <row r="77" spans="2:25" ht="36" customHeight="1" x14ac:dyDescent="0.2">
      <c r="B77" s="92" t="s">
        <v>66</v>
      </c>
      <c r="C77" s="114" t="s">
        <v>209</v>
      </c>
      <c r="D77" s="118" t="s">
        <v>271</v>
      </c>
      <c r="E77" s="92" t="s">
        <v>66</v>
      </c>
      <c r="F77" s="114" t="s">
        <v>314</v>
      </c>
      <c r="G77" s="118" t="s">
        <v>315</v>
      </c>
      <c r="H77" s="92" t="s">
        <v>66</v>
      </c>
      <c r="I77" s="114" t="s">
        <v>398</v>
      </c>
      <c r="J77" s="118" t="s">
        <v>399</v>
      </c>
      <c r="K77" s="92" t="s">
        <v>66</v>
      </c>
      <c r="L77" s="114" t="s">
        <v>479</v>
      </c>
      <c r="M77" s="115" t="s">
        <v>480</v>
      </c>
      <c r="O77" s="77" t="b">
        <f t="shared" si="16"/>
        <v>0</v>
      </c>
      <c r="P77" s="35" t="b">
        <f t="shared" si="24"/>
        <v>1</v>
      </c>
      <c r="R77" s="77" t="b">
        <f t="shared" si="18"/>
        <v>0</v>
      </c>
      <c r="S77" s="35" t="b">
        <f t="shared" si="25"/>
        <v>1</v>
      </c>
      <c r="U77" s="77" t="b">
        <f t="shared" si="20"/>
        <v>0</v>
      </c>
      <c r="V77" s="35" t="b">
        <f t="shared" si="26"/>
        <v>1</v>
      </c>
      <c r="X77" s="77" t="b">
        <f t="shared" si="22"/>
        <v>0</v>
      </c>
      <c r="Y77" s="35" t="b">
        <f t="shared" si="27"/>
        <v>1</v>
      </c>
    </row>
    <row r="78" spans="2:25" ht="36" customHeight="1" x14ac:dyDescent="0.2">
      <c r="B78" s="92" t="s">
        <v>66</v>
      </c>
      <c r="C78" s="114" t="s">
        <v>210</v>
      </c>
      <c r="D78" s="118" t="s">
        <v>272</v>
      </c>
      <c r="E78" s="92" t="s">
        <v>66</v>
      </c>
      <c r="F78" s="114" t="s">
        <v>316</v>
      </c>
      <c r="G78" s="118" t="s">
        <v>317</v>
      </c>
      <c r="H78" s="92" t="s">
        <v>66</v>
      </c>
      <c r="I78" s="114" t="s">
        <v>400</v>
      </c>
      <c r="J78" s="118" t="s">
        <v>401</v>
      </c>
      <c r="K78" s="92" t="s">
        <v>66</v>
      </c>
      <c r="L78" s="114" t="s">
        <v>481</v>
      </c>
      <c r="M78" s="115" t="s">
        <v>482</v>
      </c>
      <c r="O78" s="77" t="b">
        <f t="shared" si="16"/>
        <v>0</v>
      </c>
      <c r="P78" s="35" t="b">
        <f t="shared" si="24"/>
        <v>1</v>
      </c>
      <c r="R78" s="77" t="b">
        <f t="shared" si="18"/>
        <v>0</v>
      </c>
      <c r="S78" s="35" t="b">
        <f t="shared" si="25"/>
        <v>1</v>
      </c>
      <c r="U78" s="77" t="b">
        <f t="shared" si="20"/>
        <v>0</v>
      </c>
      <c r="V78" s="35" t="b">
        <f t="shared" si="26"/>
        <v>1</v>
      </c>
      <c r="X78" s="77" t="b">
        <f t="shared" si="22"/>
        <v>0</v>
      </c>
      <c r="Y78" s="35" t="b">
        <f t="shared" si="27"/>
        <v>1</v>
      </c>
    </row>
    <row r="79" spans="2:25" ht="36" customHeight="1" x14ac:dyDescent="0.2">
      <c r="B79" s="92" t="s">
        <v>66</v>
      </c>
      <c r="C79" s="114" t="s">
        <v>211</v>
      </c>
      <c r="D79" s="118" t="s">
        <v>273</v>
      </c>
      <c r="E79" s="92" t="s">
        <v>66</v>
      </c>
      <c r="F79" s="114" t="s">
        <v>318</v>
      </c>
      <c r="G79" s="118" t="s">
        <v>319</v>
      </c>
      <c r="H79" s="92" t="s">
        <v>66</v>
      </c>
      <c r="I79" s="114" t="s">
        <v>402</v>
      </c>
      <c r="J79" s="118" t="s">
        <v>403</v>
      </c>
      <c r="K79" s="92" t="s">
        <v>66</v>
      </c>
      <c r="L79" s="114" t="s">
        <v>483</v>
      </c>
      <c r="M79" s="115" t="s">
        <v>484</v>
      </c>
      <c r="O79" s="77" t="b">
        <f t="shared" si="16"/>
        <v>0</v>
      </c>
      <c r="P79" s="35" t="b">
        <f t="shared" si="24"/>
        <v>1</v>
      </c>
      <c r="R79" s="77" t="b">
        <f t="shared" si="18"/>
        <v>0</v>
      </c>
      <c r="S79" s="35" t="b">
        <f t="shared" si="25"/>
        <v>1</v>
      </c>
      <c r="U79" s="77" t="b">
        <f t="shared" si="20"/>
        <v>0</v>
      </c>
      <c r="V79" s="35" t="b">
        <f t="shared" si="26"/>
        <v>1</v>
      </c>
      <c r="X79" s="77" t="b">
        <f t="shared" si="22"/>
        <v>0</v>
      </c>
      <c r="Y79" s="35" t="b">
        <f t="shared" si="27"/>
        <v>1</v>
      </c>
    </row>
    <row r="80" spans="2:25" ht="36" customHeight="1" x14ac:dyDescent="0.2">
      <c r="B80" s="92" t="s">
        <v>66</v>
      </c>
      <c r="C80" s="114" t="s">
        <v>212</v>
      </c>
      <c r="D80" s="118" t="s">
        <v>274</v>
      </c>
      <c r="E80" s="92" t="s">
        <v>66</v>
      </c>
      <c r="F80" s="114" t="s">
        <v>320</v>
      </c>
      <c r="G80" s="118" t="s">
        <v>321</v>
      </c>
      <c r="H80" s="92" t="s">
        <v>66</v>
      </c>
      <c r="I80" s="114" t="s">
        <v>404</v>
      </c>
      <c r="J80" s="118" t="s">
        <v>405</v>
      </c>
      <c r="K80" s="92" t="s">
        <v>66</v>
      </c>
      <c r="L80" s="114" t="s">
        <v>485</v>
      </c>
      <c r="M80" s="115" t="s">
        <v>486</v>
      </c>
      <c r="O80" s="77" t="b">
        <f t="shared" si="16"/>
        <v>0</v>
      </c>
      <c r="P80" s="35" t="b">
        <f t="shared" si="24"/>
        <v>1</v>
      </c>
      <c r="R80" s="77" t="b">
        <f t="shared" si="18"/>
        <v>0</v>
      </c>
      <c r="S80" s="35" t="b">
        <f t="shared" si="25"/>
        <v>1</v>
      </c>
      <c r="U80" s="77" t="b">
        <f t="shared" si="20"/>
        <v>0</v>
      </c>
      <c r="V80" s="35" t="b">
        <f t="shared" si="26"/>
        <v>1</v>
      </c>
      <c r="X80" s="77" t="b">
        <f t="shared" si="22"/>
        <v>0</v>
      </c>
      <c r="Y80" s="35" t="b">
        <f t="shared" si="27"/>
        <v>1</v>
      </c>
    </row>
    <row r="81" spans="2:25" ht="36" customHeight="1" x14ac:dyDescent="0.2">
      <c r="B81" s="92" t="s">
        <v>66</v>
      </c>
      <c r="C81" s="114" t="s">
        <v>213</v>
      </c>
      <c r="D81" s="118" t="s">
        <v>275</v>
      </c>
      <c r="E81" s="92" t="s">
        <v>66</v>
      </c>
      <c r="F81" s="114" t="s">
        <v>322</v>
      </c>
      <c r="G81" s="118" t="s">
        <v>323</v>
      </c>
      <c r="H81" s="92" t="s">
        <v>66</v>
      </c>
      <c r="I81" s="114" t="s">
        <v>406</v>
      </c>
      <c r="J81" s="118" t="s">
        <v>407</v>
      </c>
      <c r="K81" s="92" t="s">
        <v>66</v>
      </c>
      <c r="L81" s="114" t="s">
        <v>487</v>
      </c>
      <c r="M81" s="115" t="s">
        <v>488</v>
      </c>
      <c r="O81" s="77" t="b">
        <f t="shared" si="16"/>
        <v>0</v>
      </c>
      <c r="P81" s="35" t="b">
        <f t="shared" si="24"/>
        <v>1</v>
      </c>
      <c r="R81" s="77" t="b">
        <f t="shared" si="18"/>
        <v>0</v>
      </c>
      <c r="S81" s="35" t="b">
        <f t="shared" si="25"/>
        <v>1</v>
      </c>
      <c r="U81" s="77" t="b">
        <f t="shared" si="20"/>
        <v>0</v>
      </c>
      <c r="V81" s="35" t="b">
        <f t="shared" si="26"/>
        <v>1</v>
      </c>
      <c r="X81" s="77" t="b">
        <f t="shared" si="22"/>
        <v>0</v>
      </c>
      <c r="Y81" s="35" t="b">
        <f t="shared" si="27"/>
        <v>1</v>
      </c>
    </row>
    <row r="82" spans="2:25" ht="36" customHeight="1" x14ac:dyDescent="0.2">
      <c r="B82" s="92" t="s">
        <v>66</v>
      </c>
      <c r="C82" s="114" t="s">
        <v>214</v>
      </c>
      <c r="D82" s="118" t="s">
        <v>276</v>
      </c>
      <c r="E82" s="92" t="s">
        <v>66</v>
      </c>
      <c r="F82" s="114" t="s">
        <v>324</v>
      </c>
      <c r="G82" s="118" t="s">
        <v>325</v>
      </c>
      <c r="H82" s="92" t="s">
        <v>66</v>
      </c>
      <c r="I82" s="114" t="s">
        <v>408</v>
      </c>
      <c r="J82" s="118" t="s">
        <v>409</v>
      </c>
      <c r="K82" s="92" t="s">
        <v>66</v>
      </c>
      <c r="L82" s="114" t="s">
        <v>489</v>
      </c>
      <c r="M82" s="115" t="s">
        <v>490</v>
      </c>
      <c r="O82" s="77" t="b">
        <f t="shared" si="16"/>
        <v>0</v>
      </c>
      <c r="P82" s="35" t="b">
        <f t="shared" si="24"/>
        <v>1</v>
      </c>
      <c r="R82" s="77" t="b">
        <f t="shared" si="18"/>
        <v>0</v>
      </c>
      <c r="S82" s="35" t="b">
        <f t="shared" si="25"/>
        <v>1</v>
      </c>
      <c r="U82" s="77" t="b">
        <f t="shared" si="20"/>
        <v>0</v>
      </c>
      <c r="V82" s="35" t="b">
        <f t="shared" si="26"/>
        <v>1</v>
      </c>
      <c r="X82" s="77" t="b">
        <f t="shared" si="22"/>
        <v>0</v>
      </c>
      <c r="Y82" s="35" t="b">
        <f t="shared" si="27"/>
        <v>1</v>
      </c>
    </row>
    <row r="83" spans="2:25" ht="36" customHeight="1" x14ac:dyDescent="0.2">
      <c r="B83" s="92" t="s">
        <v>66</v>
      </c>
      <c r="C83" s="114" t="s">
        <v>215</v>
      </c>
      <c r="D83" s="118" t="s">
        <v>277</v>
      </c>
      <c r="E83" s="92" t="s">
        <v>66</v>
      </c>
      <c r="F83" s="114" t="s">
        <v>326</v>
      </c>
      <c r="G83" s="118" t="s">
        <v>327</v>
      </c>
      <c r="H83" s="92" t="s">
        <v>66</v>
      </c>
      <c r="I83" s="114" t="s">
        <v>410</v>
      </c>
      <c r="J83" s="118" t="s">
        <v>411</v>
      </c>
      <c r="K83" s="92" t="s">
        <v>66</v>
      </c>
      <c r="L83" s="114" t="s">
        <v>491</v>
      </c>
      <c r="M83" s="115" t="s">
        <v>492</v>
      </c>
      <c r="O83" s="77" t="b">
        <f t="shared" si="16"/>
        <v>0</v>
      </c>
      <c r="P83" s="35" t="b">
        <f t="shared" si="24"/>
        <v>1</v>
      </c>
      <c r="R83" s="77" t="b">
        <f t="shared" si="18"/>
        <v>0</v>
      </c>
      <c r="S83" s="35" t="b">
        <f t="shared" si="25"/>
        <v>1</v>
      </c>
      <c r="U83" s="77" t="b">
        <f t="shared" si="20"/>
        <v>0</v>
      </c>
      <c r="V83" s="35" t="b">
        <f t="shared" si="26"/>
        <v>1</v>
      </c>
      <c r="X83" s="77" t="b">
        <f t="shared" si="22"/>
        <v>0</v>
      </c>
      <c r="Y83" s="35" t="b">
        <f t="shared" si="27"/>
        <v>1</v>
      </c>
    </row>
    <row r="84" spans="2:25" ht="36" customHeight="1" x14ac:dyDescent="0.2">
      <c r="B84" s="92" t="s">
        <v>66</v>
      </c>
      <c r="C84" s="114" t="s">
        <v>216</v>
      </c>
      <c r="D84" s="118" t="s">
        <v>278</v>
      </c>
      <c r="E84" s="92" t="s">
        <v>66</v>
      </c>
      <c r="F84" s="114" t="s">
        <v>328</v>
      </c>
      <c r="G84" s="118" t="s">
        <v>329</v>
      </c>
      <c r="H84" s="92" t="s">
        <v>66</v>
      </c>
      <c r="I84" s="114" t="s">
        <v>412</v>
      </c>
      <c r="J84" s="115" t="s">
        <v>413</v>
      </c>
      <c r="K84" s="92" t="s">
        <v>66</v>
      </c>
      <c r="L84" s="114" t="s">
        <v>493</v>
      </c>
      <c r="M84" s="115" t="s">
        <v>494</v>
      </c>
      <c r="O84" s="77" t="b">
        <f t="shared" si="16"/>
        <v>0</v>
      </c>
      <c r="P84" s="35" t="b">
        <f t="shared" si="24"/>
        <v>1</v>
      </c>
      <c r="R84" s="77" t="b">
        <f t="shared" si="18"/>
        <v>0</v>
      </c>
      <c r="S84" s="35" t="b">
        <f t="shared" si="25"/>
        <v>1</v>
      </c>
      <c r="U84" s="77" t="b">
        <f t="shared" si="20"/>
        <v>0</v>
      </c>
      <c r="V84" s="35" t="b">
        <f t="shared" si="26"/>
        <v>1</v>
      </c>
      <c r="X84" s="77" t="b">
        <f t="shared" si="22"/>
        <v>0</v>
      </c>
      <c r="Y84" s="35" t="b">
        <f t="shared" si="27"/>
        <v>1</v>
      </c>
    </row>
    <row r="85" spans="2:25" ht="36" customHeight="1" x14ac:dyDescent="0.2">
      <c r="B85" s="92" t="s">
        <v>66</v>
      </c>
      <c r="C85" s="114" t="s">
        <v>217</v>
      </c>
      <c r="D85" s="115" t="s">
        <v>279</v>
      </c>
      <c r="E85" s="92" t="s">
        <v>66</v>
      </c>
      <c r="F85" s="114" t="s">
        <v>330</v>
      </c>
      <c r="G85" s="115" t="s">
        <v>331</v>
      </c>
      <c r="H85" s="92" t="s">
        <v>66</v>
      </c>
      <c r="I85" s="114" t="s">
        <v>414</v>
      </c>
      <c r="J85" s="115" t="s">
        <v>415</v>
      </c>
      <c r="K85" s="92" t="s">
        <v>66</v>
      </c>
      <c r="L85" s="114" t="s">
        <v>495</v>
      </c>
      <c r="M85" s="115" t="s">
        <v>496</v>
      </c>
      <c r="O85" s="77" t="b">
        <f t="shared" si="16"/>
        <v>0</v>
      </c>
      <c r="P85" s="35" t="b">
        <f t="shared" si="24"/>
        <v>1</v>
      </c>
      <c r="R85" s="77" t="b">
        <f t="shared" si="18"/>
        <v>0</v>
      </c>
      <c r="S85" s="35" t="b">
        <f t="shared" si="25"/>
        <v>1</v>
      </c>
      <c r="U85" s="77" t="b">
        <f t="shared" si="20"/>
        <v>0</v>
      </c>
      <c r="V85" s="35" t="b">
        <f t="shared" si="26"/>
        <v>1</v>
      </c>
      <c r="X85" s="77" t="b">
        <f t="shared" si="22"/>
        <v>0</v>
      </c>
      <c r="Y85" s="35" t="b">
        <f t="shared" si="27"/>
        <v>1</v>
      </c>
    </row>
    <row r="86" spans="2:25" ht="36" customHeight="1" x14ac:dyDescent="0.2">
      <c r="B86" s="92" t="s">
        <v>66</v>
      </c>
      <c r="C86" s="114" t="s">
        <v>218</v>
      </c>
      <c r="D86" s="115" t="s">
        <v>280</v>
      </c>
      <c r="E86" s="92" t="s">
        <v>66</v>
      </c>
      <c r="F86" s="114" t="s">
        <v>332</v>
      </c>
      <c r="G86" s="115" t="s">
        <v>333</v>
      </c>
      <c r="H86" s="92" t="s">
        <v>66</v>
      </c>
      <c r="I86" s="114" t="s">
        <v>416</v>
      </c>
      <c r="J86" s="115" t="s">
        <v>417</v>
      </c>
      <c r="K86" s="92" t="s">
        <v>66</v>
      </c>
      <c r="L86" s="114" t="s">
        <v>497</v>
      </c>
      <c r="M86" s="115" t="s">
        <v>498</v>
      </c>
      <c r="O86" s="77" t="b">
        <f t="shared" si="16"/>
        <v>0</v>
      </c>
      <c r="P86" s="35" t="b">
        <f t="shared" si="24"/>
        <v>1</v>
      </c>
      <c r="R86" s="77" t="b">
        <f t="shared" si="18"/>
        <v>0</v>
      </c>
      <c r="S86" s="35" t="b">
        <f t="shared" si="25"/>
        <v>1</v>
      </c>
      <c r="U86" s="77" t="b">
        <f t="shared" si="20"/>
        <v>0</v>
      </c>
      <c r="V86" s="35" t="b">
        <f t="shared" si="26"/>
        <v>1</v>
      </c>
      <c r="X86" s="77" t="b">
        <f t="shared" si="22"/>
        <v>0</v>
      </c>
      <c r="Y86" s="35" t="b">
        <f t="shared" si="27"/>
        <v>1</v>
      </c>
    </row>
    <row r="87" spans="2:25" ht="36" customHeight="1" x14ac:dyDescent="0.2">
      <c r="B87" s="92" t="s">
        <v>66</v>
      </c>
      <c r="C87" s="114" t="s">
        <v>219</v>
      </c>
      <c r="D87" s="115" t="s">
        <v>281</v>
      </c>
      <c r="E87" s="92" t="s">
        <v>66</v>
      </c>
      <c r="F87" s="114" t="s">
        <v>334</v>
      </c>
      <c r="G87" s="115" t="s">
        <v>335</v>
      </c>
      <c r="H87" s="92" t="s">
        <v>66</v>
      </c>
      <c r="I87" s="114" t="s">
        <v>418</v>
      </c>
      <c r="J87" s="115" t="s">
        <v>419</v>
      </c>
      <c r="K87" s="92" t="s">
        <v>66</v>
      </c>
      <c r="L87" s="114" t="s">
        <v>499</v>
      </c>
      <c r="M87" s="115" t="s">
        <v>500</v>
      </c>
      <c r="O87" s="77" t="b">
        <f t="shared" si="16"/>
        <v>0</v>
      </c>
      <c r="P87" s="35" t="b">
        <f t="shared" si="24"/>
        <v>1</v>
      </c>
      <c r="R87" s="77" t="b">
        <f t="shared" si="18"/>
        <v>0</v>
      </c>
      <c r="S87" s="35" t="b">
        <f t="shared" si="25"/>
        <v>1</v>
      </c>
      <c r="U87" s="77" t="b">
        <f t="shared" si="20"/>
        <v>0</v>
      </c>
      <c r="V87" s="35" t="b">
        <f t="shared" si="26"/>
        <v>1</v>
      </c>
      <c r="X87" s="77" t="b">
        <f t="shared" si="22"/>
        <v>0</v>
      </c>
      <c r="Y87" s="35" t="b">
        <f t="shared" si="27"/>
        <v>1</v>
      </c>
    </row>
    <row r="88" spans="2:25" ht="36" customHeight="1" x14ac:dyDescent="0.2">
      <c r="B88" s="92" t="s">
        <v>66</v>
      </c>
      <c r="C88" s="114" t="s">
        <v>220</v>
      </c>
      <c r="D88" s="115" t="s">
        <v>282</v>
      </c>
      <c r="E88" s="92" t="s">
        <v>66</v>
      </c>
      <c r="F88" s="114" t="s">
        <v>336</v>
      </c>
      <c r="G88" s="115" t="s">
        <v>337</v>
      </c>
      <c r="H88" s="92" t="s">
        <v>66</v>
      </c>
      <c r="I88" s="114" t="s">
        <v>420</v>
      </c>
      <c r="J88" s="115" t="s">
        <v>421</v>
      </c>
      <c r="K88" s="92" t="s">
        <v>66</v>
      </c>
      <c r="L88" s="114" t="s">
        <v>501</v>
      </c>
      <c r="M88" s="115" t="s">
        <v>502</v>
      </c>
      <c r="O88" s="77" t="b">
        <f t="shared" si="16"/>
        <v>0</v>
      </c>
      <c r="P88" s="35" t="b">
        <f t="shared" si="24"/>
        <v>1</v>
      </c>
      <c r="R88" s="77" t="b">
        <f t="shared" si="18"/>
        <v>0</v>
      </c>
      <c r="S88" s="35" t="b">
        <f t="shared" si="25"/>
        <v>1</v>
      </c>
      <c r="U88" s="77" t="b">
        <f t="shared" si="20"/>
        <v>0</v>
      </c>
      <c r="V88" s="35" t="b">
        <f t="shared" si="26"/>
        <v>1</v>
      </c>
      <c r="X88" s="77" t="b">
        <f t="shared" si="22"/>
        <v>0</v>
      </c>
      <c r="Y88" s="35" t="b">
        <f t="shared" si="27"/>
        <v>1</v>
      </c>
    </row>
    <row r="89" spans="2:25" ht="36" customHeight="1" x14ac:dyDescent="0.2">
      <c r="B89" s="92" t="s">
        <v>66</v>
      </c>
      <c r="C89" s="114" t="s">
        <v>221</v>
      </c>
      <c r="D89" s="115" t="s">
        <v>283</v>
      </c>
      <c r="E89" s="92" t="s">
        <v>66</v>
      </c>
      <c r="F89" s="114" t="s">
        <v>338</v>
      </c>
      <c r="G89" s="115" t="s">
        <v>339</v>
      </c>
      <c r="H89" s="92" t="s">
        <v>66</v>
      </c>
      <c r="I89" s="114" t="s">
        <v>422</v>
      </c>
      <c r="J89" s="115" t="s">
        <v>423</v>
      </c>
      <c r="K89" s="92" t="s">
        <v>66</v>
      </c>
      <c r="L89" s="114" t="s">
        <v>503</v>
      </c>
      <c r="M89" s="115" t="s">
        <v>504</v>
      </c>
      <c r="O89" s="77" t="b">
        <f t="shared" si="16"/>
        <v>0</v>
      </c>
      <c r="P89" s="35" t="b">
        <f t="shared" si="24"/>
        <v>1</v>
      </c>
      <c r="R89" s="77" t="b">
        <f t="shared" si="18"/>
        <v>0</v>
      </c>
      <c r="S89" s="35" t="b">
        <f t="shared" si="25"/>
        <v>1</v>
      </c>
      <c r="U89" s="77" t="b">
        <f t="shared" si="20"/>
        <v>0</v>
      </c>
      <c r="V89" s="35" t="b">
        <f t="shared" si="26"/>
        <v>1</v>
      </c>
      <c r="X89" s="77" t="b">
        <f t="shared" si="22"/>
        <v>0</v>
      </c>
      <c r="Y89" s="35" t="b">
        <f t="shared" si="27"/>
        <v>1</v>
      </c>
    </row>
    <row r="90" spans="2:25" ht="36" customHeight="1" x14ac:dyDescent="0.2">
      <c r="B90" s="92" t="s">
        <v>66</v>
      </c>
      <c r="C90" s="114" t="s">
        <v>222</v>
      </c>
      <c r="D90" s="115" t="s">
        <v>284</v>
      </c>
      <c r="E90" s="92" t="s">
        <v>66</v>
      </c>
      <c r="F90" s="114" t="s">
        <v>340</v>
      </c>
      <c r="G90" s="115" t="s">
        <v>341</v>
      </c>
      <c r="H90" s="92" t="s">
        <v>66</v>
      </c>
      <c r="I90" s="114" t="s">
        <v>424</v>
      </c>
      <c r="J90" s="115" t="s">
        <v>425</v>
      </c>
      <c r="K90" s="92" t="s">
        <v>66</v>
      </c>
      <c r="L90" s="114" t="s">
        <v>505</v>
      </c>
      <c r="M90" s="115" t="s">
        <v>506</v>
      </c>
      <c r="O90" s="77" t="b">
        <f t="shared" si="16"/>
        <v>0</v>
      </c>
      <c r="P90" s="35" t="b">
        <f t="shared" si="24"/>
        <v>1</v>
      </c>
      <c r="R90" s="77" t="b">
        <f t="shared" si="18"/>
        <v>0</v>
      </c>
      <c r="S90" s="35" t="b">
        <f t="shared" si="25"/>
        <v>1</v>
      </c>
      <c r="U90" s="77" t="b">
        <f t="shared" si="20"/>
        <v>0</v>
      </c>
      <c r="V90" s="35" t="b">
        <f t="shared" si="26"/>
        <v>1</v>
      </c>
      <c r="X90" s="77" t="b">
        <f t="shared" si="22"/>
        <v>0</v>
      </c>
      <c r="Y90" s="35" t="b">
        <f t="shared" si="27"/>
        <v>1</v>
      </c>
    </row>
    <row r="91" spans="2:25" ht="36" customHeight="1" x14ac:dyDescent="0.2">
      <c r="B91" s="92" t="s">
        <v>66</v>
      </c>
      <c r="C91" s="114" t="s">
        <v>223</v>
      </c>
      <c r="D91" s="115" t="s">
        <v>285</v>
      </c>
      <c r="E91" s="92" t="s">
        <v>66</v>
      </c>
      <c r="F91" s="114" t="s">
        <v>342</v>
      </c>
      <c r="G91" s="115" t="s">
        <v>343</v>
      </c>
      <c r="H91" s="92" t="s">
        <v>66</v>
      </c>
      <c r="I91" s="114" t="s">
        <v>426</v>
      </c>
      <c r="J91" s="115" t="s">
        <v>427</v>
      </c>
      <c r="K91" s="92" t="s">
        <v>66</v>
      </c>
      <c r="L91" s="114" t="s">
        <v>507</v>
      </c>
      <c r="M91" s="115" t="s">
        <v>508</v>
      </c>
      <c r="O91" s="77" t="b">
        <f t="shared" si="16"/>
        <v>0</v>
      </c>
      <c r="P91" s="35" t="b">
        <f t="shared" si="24"/>
        <v>1</v>
      </c>
      <c r="R91" s="77" t="b">
        <f t="shared" si="18"/>
        <v>0</v>
      </c>
      <c r="S91" s="35" t="b">
        <f t="shared" si="25"/>
        <v>1</v>
      </c>
      <c r="U91" s="77" t="b">
        <f t="shared" si="20"/>
        <v>0</v>
      </c>
      <c r="V91" s="35" t="b">
        <f t="shared" si="26"/>
        <v>1</v>
      </c>
      <c r="X91" s="77" t="b">
        <f t="shared" si="22"/>
        <v>0</v>
      </c>
      <c r="Y91" s="35" t="b">
        <f t="shared" si="27"/>
        <v>1</v>
      </c>
    </row>
    <row r="92" spans="2:25" ht="36" customHeight="1" x14ac:dyDescent="0.2">
      <c r="B92" s="92" t="s">
        <v>66</v>
      </c>
      <c r="C92" s="114" t="s">
        <v>224</v>
      </c>
      <c r="D92" s="115" t="s">
        <v>286</v>
      </c>
      <c r="E92" s="92" t="s">
        <v>66</v>
      </c>
      <c r="F92" s="114" t="s">
        <v>344</v>
      </c>
      <c r="G92" s="115" t="s">
        <v>345</v>
      </c>
      <c r="H92" s="92" t="s">
        <v>66</v>
      </c>
      <c r="I92" s="114" t="s">
        <v>428</v>
      </c>
      <c r="J92" s="115" t="s">
        <v>429</v>
      </c>
      <c r="K92" s="92" t="s">
        <v>66</v>
      </c>
      <c r="L92" s="114" t="s">
        <v>509</v>
      </c>
      <c r="M92" s="115" t="s">
        <v>510</v>
      </c>
      <c r="O92" s="77" t="b">
        <f t="shared" si="16"/>
        <v>0</v>
      </c>
      <c r="P92" s="35" t="b">
        <f t="shared" si="24"/>
        <v>1</v>
      </c>
      <c r="R92" s="77" t="b">
        <f t="shared" si="18"/>
        <v>0</v>
      </c>
      <c r="S92" s="35" t="b">
        <f t="shared" si="25"/>
        <v>1</v>
      </c>
      <c r="U92" s="77" t="b">
        <f t="shared" si="20"/>
        <v>0</v>
      </c>
      <c r="V92" s="35" t="b">
        <f t="shared" si="26"/>
        <v>1</v>
      </c>
      <c r="X92" s="77" t="b">
        <f t="shared" si="22"/>
        <v>0</v>
      </c>
      <c r="Y92" s="35" t="b">
        <f t="shared" si="27"/>
        <v>1</v>
      </c>
    </row>
    <row r="93" spans="2:25" ht="36" customHeight="1" x14ac:dyDescent="0.2">
      <c r="B93" s="92" t="s">
        <v>66</v>
      </c>
      <c r="C93" s="114" t="s">
        <v>225</v>
      </c>
      <c r="D93" s="115" t="s">
        <v>287</v>
      </c>
      <c r="E93" s="92" t="s">
        <v>66</v>
      </c>
      <c r="F93" s="114" t="s">
        <v>346</v>
      </c>
      <c r="G93" s="115" t="s">
        <v>347</v>
      </c>
      <c r="H93" s="92" t="s">
        <v>66</v>
      </c>
      <c r="I93" s="114" t="s">
        <v>430</v>
      </c>
      <c r="J93" s="115" t="s">
        <v>431</v>
      </c>
      <c r="K93" s="92" t="s">
        <v>66</v>
      </c>
      <c r="L93" s="114" t="s">
        <v>511</v>
      </c>
      <c r="M93" s="115" t="s">
        <v>512</v>
      </c>
      <c r="O93" s="77" t="b">
        <f t="shared" si="16"/>
        <v>0</v>
      </c>
      <c r="P93" s="35" t="b">
        <f t="shared" si="24"/>
        <v>1</v>
      </c>
      <c r="R93" s="77" t="b">
        <f t="shared" si="18"/>
        <v>0</v>
      </c>
      <c r="S93" s="35" t="b">
        <f t="shared" si="25"/>
        <v>1</v>
      </c>
      <c r="U93" s="77" t="b">
        <f t="shared" si="20"/>
        <v>0</v>
      </c>
      <c r="V93" s="35" t="b">
        <f t="shared" si="26"/>
        <v>1</v>
      </c>
      <c r="X93" s="77" t="b">
        <f t="shared" si="22"/>
        <v>0</v>
      </c>
      <c r="Y93" s="35" t="b">
        <f t="shared" si="27"/>
        <v>1</v>
      </c>
    </row>
    <row r="94" spans="2:25" ht="36" customHeight="1" x14ac:dyDescent="0.2">
      <c r="B94" s="92" t="s">
        <v>66</v>
      </c>
      <c r="C94" s="114" t="s">
        <v>226</v>
      </c>
      <c r="D94" s="115" t="s">
        <v>288</v>
      </c>
      <c r="E94" s="92" t="s">
        <v>66</v>
      </c>
      <c r="F94" s="114" t="s">
        <v>348</v>
      </c>
      <c r="G94" s="115" t="s">
        <v>349</v>
      </c>
      <c r="H94" s="92" t="s">
        <v>66</v>
      </c>
      <c r="I94" s="114" t="s">
        <v>432</v>
      </c>
      <c r="J94" s="115" t="s">
        <v>433</v>
      </c>
      <c r="K94" s="92" t="s">
        <v>66</v>
      </c>
      <c r="L94" s="114" t="s">
        <v>513</v>
      </c>
      <c r="M94" s="115" t="s">
        <v>514</v>
      </c>
      <c r="O94" s="77" t="b">
        <f t="shared" si="16"/>
        <v>0</v>
      </c>
      <c r="P94" s="35" t="b">
        <f t="shared" si="24"/>
        <v>1</v>
      </c>
      <c r="R94" s="77" t="b">
        <f t="shared" si="18"/>
        <v>0</v>
      </c>
      <c r="S94" s="35" t="b">
        <f t="shared" si="25"/>
        <v>1</v>
      </c>
      <c r="U94" s="77" t="b">
        <f t="shared" si="20"/>
        <v>0</v>
      </c>
      <c r="V94" s="35" t="b">
        <f t="shared" si="26"/>
        <v>1</v>
      </c>
      <c r="X94" s="77" t="b">
        <f t="shared" si="22"/>
        <v>0</v>
      </c>
      <c r="Y94" s="35" t="b">
        <f t="shared" si="27"/>
        <v>1</v>
      </c>
    </row>
    <row r="95" spans="2:25" ht="36" customHeight="1" x14ac:dyDescent="0.2">
      <c r="B95" s="92" t="s">
        <v>66</v>
      </c>
      <c r="C95" s="114" t="s">
        <v>227</v>
      </c>
      <c r="D95" s="115" t="s">
        <v>289</v>
      </c>
      <c r="E95" s="92" t="s">
        <v>66</v>
      </c>
      <c r="F95" s="114" t="s">
        <v>350</v>
      </c>
      <c r="G95" s="115" t="s">
        <v>351</v>
      </c>
      <c r="H95" s="92" t="s">
        <v>66</v>
      </c>
      <c r="I95" s="114" t="s">
        <v>434</v>
      </c>
      <c r="J95" s="115" t="s">
        <v>435</v>
      </c>
      <c r="K95" s="92" t="s">
        <v>66</v>
      </c>
      <c r="L95" s="114" t="s">
        <v>515</v>
      </c>
      <c r="M95" s="115" t="s">
        <v>516</v>
      </c>
      <c r="O95" s="77" t="b">
        <f t="shared" si="16"/>
        <v>0</v>
      </c>
      <c r="P95" s="35" t="b">
        <f t="shared" si="24"/>
        <v>1</v>
      </c>
      <c r="R95" s="77" t="b">
        <f t="shared" si="18"/>
        <v>0</v>
      </c>
      <c r="S95" s="35" t="b">
        <f t="shared" si="25"/>
        <v>1</v>
      </c>
      <c r="U95" s="77" t="b">
        <f t="shared" si="20"/>
        <v>0</v>
      </c>
      <c r="V95" s="35" t="b">
        <f t="shared" si="26"/>
        <v>1</v>
      </c>
      <c r="X95" s="77" t="b">
        <f t="shared" si="22"/>
        <v>0</v>
      </c>
      <c r="Y95" s="35" t="b">
        <f t="shared" si="27"/>
        <v>1</v>
      </c>
    </row>
    <row r="96" spans="2:25" ht="36" customHeight="1" thickBot="1" x14ac:dyDescent="0.25">
      <c r="B96" s="93" t="s">
        <v>66</v>
      </c>
      <c r="C96" s="120" t="s">
        <v>228</v>
      </c>
      <c r="D96" s="121" t="s">
        <v>290</v>
      </c>
      <c r="E96" s="93" t="s">
        <v>66</v>
      </c>
      <c r="F96" s="120" t="s">
        <v>352</v>
      </c>
      <c r="G96" s="121" t="s">
        <v>353</v>
      </c>
      <c r="H96" s="93" t="s">
        <v>66</v>
      </c>
      <c r="I96" s="120" t="s">
        <v>436</v>
      </c>
      <c r="J96" s="121" t="s">
        <v>437</v>
      </c>
      <c r="K96" s="93" t="s">
        <v>66</v>
      </c>
      <c r="L96" s="120" t="s">
        <v>517</v>
      </c>
      <c r="M96" s="121" t="s">
        <v>518</v>
      </c>
      <c r="O96" s="77" t="b">
        <f t="shared" si="16"/>
        <v>0</v>
      </c>
      <c r="P96" s="35" t="b">
        <f t="shared" si="24"/>
        <v>1</v>
      </c>
      <c r="R96" s="77" t="b">
        <f t="shared" si="18"/>
        <v>0</v>
      </c>
      <c r="S96" s="35" t="b">
        <f t="shared" si="25"/>
        <v>1</v>
      </c>
      <c r="U96" s="77" t="b">
        <f t="shared" si="20"/>
        <v>0</v>
      </c>
      <c r="V96" s="35" t="b">
        <f t="shared" si="26"/>
        <v>1</v>
      </c>
      <c r="X96" s="77" t="b">
        <f t="shared" si="22"/>
        <v>0</v>
      </c>
      <c r="Y96" s="35" t="b">
        <f t="shared" si="27"/>
        <v>1</v>
      </c>
    </row>
    <row r="97" ht="36" customHeight="1" thickTop="1" x14ac:dyDescent="0.2"/>
  </sheetData>
  <sheetProtection algorithmName="SHA-512" hashValue="FpWBGPLbJpPUGTvWdZuPhDtGuJ//SKcnCZaeLPUKhmXJgcFd4R+2gJ7wgFfb1PwDAS0a4J2xRyQGysRUjsD0Ng==" saltValue="cDr2i4JH9axMGaavtZv6iw==" spinCount="100000" sheet="1" selectLockedCells="1"/>
  <mergeCells count="81">
    <mergeCell ref="B18:C18"/>
    <mergeCell ref="B17:C17"/>
    <mergeCell ref="E14:F14"/>
    <mergeCell ref="B2:M2"/>
    <mergeCell ref="B4:M4"/>
    <mergeCell ref="B16:C16"/>
    <mergeCell ref="E9:F9"/>
    <mergeCell ref="E10:F10"/>
    <mergeCell ref="E11:F11"/>
    <mergeCell ref="E12:F12"/>
    <mergeCell ref="E13:F13"/>
    <mergeCell ref="E15:F15"/>
    <mergeCell ref="E16:F16"/>
    <mergeCell ref="E17:F17"/>
    <mergeCell ref="E18:F18"/>
    <mergeCell ref="B11:C11"/>
    <mergeCell ref="B12:C12"/>
    <mergeCell ref="B13:C13"/>
    <mergeCell ref="B14:C14"/>
    <mergeCell ref="B15:C15"/>
    <mergeCell ref="B6:C6"/>
    <mergeCell ref="B7:C7"/>
    <mergeCell ref="B8:C8"/>
    <mergeCell ref="B9:C9"/>
    <mergeCell ref="B10:C10"/>
    <mergeCell ref="H18:I18"/>
    <mergeCell ref="H16:I16"/>
    <mergeCell ref="H17:I17"/>
    <mergeCell ref="H13:I13"/>
    <mergeCell ref="H14:I14"/>
    <mergeCell ref="H15:I15"/>
    <mergeCell ref="H6:I6"/>
    <mergeCell ref="H7:I7"/>
    <mergeCell ref="H8:I8"/>
    <mergeCell ref="H9:I9"/>
    <mergeCell ref="H10:I10"/>
    <mergeCell ref="H19:I19"/>
    <mergeCell ref="B20:C20"/>
    <mergeCell ref="E20:F20"/>
    <mergeCell ref="H20:I20"/>
    <mergeCell ref="B21:C21"/>
    <mergeCell ref="E21:F21"/>
    <mergeCell ref="H21:I21"/>
    <mergeCell ref="E19:F19"/>
    <mergeCell ref="B19:C19"/>
    <mergeCell ref="K13:L13"/>
    <mergeCell ref="K14:L14"/>
    <mergeCell ref="K15:L15"/>
    <mergeCell ref="K16:L16"/>
    <mergeCell ref="K17:L17"/>
    <mergeCell ref="B5:C5"/>
    <mergeCell ref="E5:F5"/>
    <mergeCell ref="H5:I5"/>
    <mergeCell ref="K5:L5"/>
    <mergeCell ref="K12:L12"/>
    <mergeCell ref="K6:L6"/>
    <mergeCell ref="K7:L7"/>
    <mergeCell ref="K8:L8"/>
    <mergeCell ref="K9:L9"/>
    <mergeCell ref="K10:L10"/>
    <mergeCell ref="K11:L11"/>
    <mergeCell ref="H11:I11"/>
    <mergeCell ref="H12:I12"/>
    <mergeCell ref="E6:F6"/>
    <mergeCell ref="E7:F7"/>
    <mergeCell ref="E8:F8"/>
    <mergeCell ref="C36:D36"/>
    <mergeCell ref="F36:G36"/>
    <mergeCell ref="I36:J36"/>
    <mergeCell ref="L36:M36"/>
    <mergeCell ref="B35:M35"/>
    <mergeCell ref="B53:M53"/>
    <mergeCell ref="C54:D54"/>
    <mergeCell ref="F54:G54"/>
    <mergeCell ref="I54:J54"/>
    <mergeCell ref="L54:M54"/>
    <mergeCell ref="B23:M23"/>
    <mergeCell ref="C24:D24"/>
    <mergeCell ref="F24:G24"/>
    <mergeCell ref="I24:J24"/>
    <mergeCell ref="L24:M24"/>
  </mergeCells>
  <phoneticPr fontId="1"/>
  <conditionalFormatting sqref="B6 B8 B10 B12 B14 B16 B18 B20">
    <cfRule type="expression" dxfId="33" priority="2">
      <formula>$P6=FALSE</formula>
    </cfRule>
  </conditionalFormatting>
  <conditionalFormatting sqref="B7 E7 H7 K7 B9 E9 H9 K9 B11 E11 H11 K11 B13 E13 H13 K13 B15 E15 H15 K15 B17 E17 H17 K17 B19 E19 H19 B21 E21 H21">
    <cfRule type="containsBlanks" dxfId="32" priority="116">
      <formula>LEN(TRIM(B7))=0</formula>
    </cfRule>
  </conditionalFormatting>
  <conditionalFormatting sqref="B25:B33 B37:B51 B55:B96">
    <cfRule type="expression" dxfId="31" priority="6">
      <formula>$P25=FALSE</formula>
    </cfRule>
  </conditionalFormatting>
  <conditionalFormatting sqref="B4:M21 B23:M33 B35:M51 B53:M96">
    <cfRule type="expression" dxfId="30" priority="1">
      <formula>$O$4="■ 一般登録"</formula>
    </cfRule>
  </conditionalFormatting>
  <conditionalFormatting sqref="C25:D33 C37:D51 C55:D96">
    <cfRule type="expression" dxfId="29" priority="14">
      <formula>$B25="追加"</formula>
    </cfRule>
    <cfRule type="expression" dxfId="28" priority="22">
      <formula>$B25="削除"</formula>
    </cfRule>
    <cfRule type="expression" dxfId="27" priority="94">
      <formula>AND($O25=TRUE,$P25&lt;&gt;FALSE)</formula>
    </cfRule>
  </conditionalFormatting>
  <conditionalFormatting sqref="D6 D8 D10 D12 D14 D16 D18 D20">
    <cfRule type="expression" dxfId="26" priority="10">
      <formula>OR($B6="■ 追加_一般",$B6="■ 追加_特定")</formula>
    </cfRule>
    <cfRule type="expression" dxfId="25" priority="26">
      <formula>AND($O6&gt;1,$O6&lt;&gt;"エラー")</formula>
    </cfRule>
    <cfRule type="expression" dxfId="24" priority="18">
      <formula>$B6="■ 削除"</formula>
    </cfRule>
  </conditionalFormatting>
  <conditionalFormatting sqref="E6 E8 E10 E12 E14 E16 E18 E20">
    <cfRule type="expression" dxfId="23" priority="3">
      <formula>$S6=FALSE</formula>
    </cfRule>
  </conditionalFormatting>
  <conditionalFormatting sqref="E25:E33 E37:E51 E55:E96">
    <cfRule type="expression" dxfId="22" priority="7">
      <formula>$S25=FALSE</formula>
    </cfRule>
  </conditionalFormatting>
  <conditionalFormatting sqref="F25:G33 F37:G51 F55:G96">
    <cfRule type="expression" dxfId="21" priority="15">
      <formula>$E25="追加"</formula>
    </cfRule>
    <cfRule type="expression" dxfId="20" priority="23">
      <formula>$E25="削除"</formula>
    </cfRule>
    <cfRule type="expression" dxfId="19" priority="95">
      <formula>AND($S25=TRUE,$R25&lt;&gt;FALSE)</formula>
    </cfRule>
  </conditionalFormatting>
  <conditionalFormatting sqref="G6 G8 G10 G12 G14 G16 G18 G20">
    <cfRule type="expression" dxfId="18" priority="11">
      <formula>OR($E6="■ 追加_一般",$E6="■ 追加_特定")</formula>
    </cfRule>
    <cfRule type="expression" dxfId="17" priority="21">
      <formula>$E6="■ 削除"</formula>
    </cfRule>
    <cfRule type="expression" dxfId="16" priority="27">
      <formula>AND($R6&gt;1,$R6&lt;&gt;"エラー")</formula>
    </cfRule>
  </conditionalFormatting>
  <conditionalFormatting sqref="H6 H8 H10 H12 H14 H16 H18 H20">
    <cfRule type="expression" dxfId="15" priority="4">
      <formula>$V6=FALSE</formula>
    </cfRule>
  </conditionalFormatting>
  <conditionalFormatting sqref="H25:H33 H37:H51 H55:H96">
    <cfRule type="expression" dxfId="14" priority="8">
      <formula>$V25=FALSE</formula>
    </cfRule>
  </conditionalFormatting>
  <conditionalFormatting sqref="I25:J33 I37:J51 I55:J96">
    <cfRule type="expression" dxfId="13" priority="16">
      <formula>$H25="追加"</formula>
    </cfRule>
    <cfRule type="expression" dxfId="12" priority="24">
      <formula>$H25="削除"</formula>
    </cfRule>
    <cfRule type="expression" dxfId="11" priority="110">
      <formula>AND($V25=TRUE,$U25&lt;&gt;FALSE)</formula>
    </cfRule>
  </conditionalFormatting>
  <conditionalFormatting sqref="J6 J8 J10 J12 J14 J16 J18 J20">
    <cfRule type="expression" dxfId="10" priority="12">
      <formula>OR($H6="■ 追加_一般",$H6="■ 追加_特定")</formula>
    </cfRule>
    <cfRule type="expression" dxfId="9" priority="20">
      <formula>$H6="■ 削除"</formula>
    </cfRule>
    <cfRule type="expression" dxfId="8" priority="28">
      <formula>AND($U6&gt;1,$U6&lt;&gt;"エラー")</formula>
    </cfRule>
  </conditionalFormatting>
  <conditionalFormatting sqref="K6 K8 K10 K12 K14 K16">
    <cfRule type="expression" dxfId="7" priority="5">
      <formula>$Y6=FALSE</formula>
    </cfRule>
  </conditionalFormatting>
  <conditionalFormatting sqref="K25:K31 K37:K51 K55:K96">
    <cfRule type="expression" dxfId="6" priority="9">
      <formula>$Y25=FALSE</formula>
    </cfRule>
  </conditionalFormatting>
  <conditionalFormatting sqref="L25:M31 L37:M51 L55:M96">
    <cfRule type="expression" dxfId="5" priority="17">
      <formula>$K25="追加"</formula>
    </cfRule>
    <cfRule type="expression" dxfId="4" priority="25">
      <formula>$K25="削除"</formula>
    </cfRule>
    <cfRule type="expression" dxfId="3" priority="111">
      <formula>AND($Y25=TRUE,$X25&lt;&gt;FALSE)</formula>
    </cfRule>
  </conditionalFormatting>
  <conditionalFormatting sqref="M6 M8 M10 M12 M14 M16">
    <cfRule type="expression" dxfId="2" priority="13">
      <formula>OR($K6="■ 追加_一般",$K6="■ 追加_特定")</formula>
    </cfRule>
    <cfRule type="expression" dxfId="1" priority="19">
      <formula>$K6="■ 削除"</formula>
    </cfRule>
    <cfRule type="expression" dxfId="0" priority="29">
      <formula>AND($X6&gt;1,$X6&lt;&gt;"エラー")</formula>
    </cfRule>
  </conditionalFormatting>
  <dataValidations count="3">
    <dataValidation type="textLength" imeMode="disabled" operator="lessThan" allowBlank="1" showInputMessage="1" showErrorMessage="1" errorTitle="桁数エラー" error="P点は4桁以内で入力してください" sqref="B7:C7 B9:C9 B11:C11 B13:C13 B15:C15 B17:C17 B19:C19 B21:C21 E7:F7 E9:F9 E11:F11 E13:F13 E15:F15 E17:F17 E19:F19 E21:F21 H7:I7 H9:I9 H11:I11 H13:I13 H15:I15 H17:I17 H19:I19 H21:I21 K7:L7 K9:L9 K11:L11 K13:L13 K15:L15 K17:L17" xr:uid="{8DBE0D64-852F-4F35-A94A-BB5991D372B5}">
      <formula1>5</formula1>
    </dataValidation>
    <dataValidation type="list" imeMode="disabled" allowBlank="1" showInputMessage="1" showErrorMessage="1" sqref="B6:C6 E6:F6 H6:I6 K6:L6 B8:C8 E8:F8 H8:I8 K8:L8 B10:C10 E10:F10 H10:I10 K10:L10 B12:C12 E12:F12 H12:I12 K12:L12 B14:C14 E14:F14 H14:I14 K14:L14 K16:L16 H16:I16 E16:F16 B16:C16 B18:C18 E18:F18 H18:I18 H20:I20 E20:F20 B20:C20" xr:uid="{E1B8B3F6-4169-4895-9363-2A5382463DD9}">
      <formula1>選択_業務区分</formula1>
    </dataValidation>
    <dataValidation type="list" imeMode="disabled" allowBlank="1" showInputMessage="1" showErrorMessage="1" sqref="B37:B51 E37:E51 H37:H51 K37:K51 B55:B96 E55:E96 H55:H96 K55:K96 H25:H33 B25:B33 E25:E33 K25:K31" xr:uid="{540F2F7B-8507-492B-AFF6-345DF0D9C61C}">
      <formula1>選択_有無</formula1>
    </dataValidation>
  </dataValidations>
  <pageMargins left="0.70866141732283472" right="0.70866141732283472" top="0.74803149606299213" bottom="0.74803149606299213" header="0.31496062992125984" footer="0.31496062992125984"/>
  <pageSetup paperSize="9" scale="35" fitToHeight="0" orientation="portrait" r:id="rId1"/>
  <headerFooter>
    <oddHeader>&amp;L&amp;"Meiryo UI,標準"&amp;14&amp;F&amp;R&amp;"Meiryo UI,標準"&amp;14&amp;A</oddHeader>
    <oddFooter>&amp;C&amp;"Meiryo UI,標準"&amp;14&amp;P / &amp;N</oddFooter>
  </headerFooter>
  <rowBreaks count="1" manualBreakCount="1">
    <brk id="51"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9ECA-D448-474A-9F60-B3C28D4699C3}">
  <sheetPr codeName="Sheet2">
    <tabColor rgb="FF0070C0"/>
  </sheetPr>
  <dimension ref="B1:J53"/>
  <sheetViews>
    <sheetView workbookViewId="0">
      <pane ySplit="1" topLeftCell="A15" activePane="bottomLeft" state="frozen"/>
      <selection pane="bottomLeft" activeCell="C49" sqref="C49"/>
    </sheetView>
  </sheetViews>
  <sheetFormatPr defaultRowHeight="18" customHeight="1" x14ac:dyDescent="0.2"/>
  <cols>
    <col min="1" max="2" width="3.33203125" style="22" customWidth="1"/>
    <col min="3" max="3" width="22.21875" style="22" customWidth="1"/>
    <col min="4" max="4" width="11.109375" style="22" customWidth="1"/>
    <col min="5" max="5" width="8.88671875" style="22"/>
    <col min="6" max="7" width="3.33203125" style="22" customWidth="1"/>
    <col min="8" max="8" width="22.21875" style="22" customWidth="1"/>
    <col min="9" max="9" width="8.88671875" style="22"/>
    <col min="10" max="10" width="8.88671875" style="76"/>
    <col min="11" max="11" width="9.6640625" style="22" bestFit="1" customWidth="1"/>
    <col min="12" max="16384" width="8.88671875" style="22"/>
  </cols>
  <sheetData>
    <row r="1" spans="2:10" ht="18" customHeight="1" x14ac:dyDescent="0.2">
      <c r="C1" s="74" t="s">
        <v>688</v>
      </c>
      <c r="D1" s="75" t="s">
        <v>689</v>
      </c>
      <c r="H1" s="74" t="s">
        <v>688</v>
      </c>
      <c r="J1" s="76" t="s">
        <v>734</v>
      </c>
    </row>
    <row r="2" spans="2:10" ht="18" customHeight="1" x14ac:dyDescent="0.2">
      <c r="B2" s="22" t="s">
        <v>687</v>
      </c>
      <c r="G2" s="22" t="s">
        <v>695</v>
      </c>
      <c r="J2" s="76" t="s">
        <v>736</v>
      </c>
    </row>
    <row r="3" spans="2:10" ht="18" customHeight="1" x14ac:dyDescent="0.2">
      <c r="C3" s="22" t="s">
        <v>673</v>
      </c>
      <c r="D3" s="76" t="s">
        <v>669</v>
      </c>
      <c r="H3" s="22" t="s">
        <v>696</v>
      </c>
      <c r="J3" s="76" t="s">
        <v>737</v>
      </c>
    </row>
    <row r="4" spans="2:10" ht="18" customHeight="1" x14ac:dyDescent="0.2">
      <c r="C4" s="22" t="s">
        <v>4</v>
      </c>
      <c r="D4" s="76" t="s">
        <v>670</v>
      </c>
      <c r="H4" s="22" t="s">
        <v>697</v>
      </c>
      <c r="J4" s="76" t="s">
        <v>738</v>
      </c>
    </row>
    <row r="5" spans="2:10" ht="18" customHeight="1" x14ac:dyDescent="0.2">
      <c r="J5" s="76" t="s">
        <v>739</v>
      </c>
    </row>
    <row r="6" spans="2:10" ht="18" customHeight="1" x14ac:dyDescent="0.2">
      <c r="B6" s="22" t="s">
        <v>690</v>
      </c>
      <c r="G6" s="22" t="s">
        <v>707</v>
      </c>
      <c r="J6" s="76" t="s">
        <v>740</v>
      </c>
    </row>
    <row r="7" spans="2:10" ht="18" customHeight="1" x14ac:dyDescent="0.2">
      <c r="C7" s="22" t="s">
        <v>671</v>
      </c>
      <c r="D7" s="76">
        <v>1</v>
      </c>
      <c r="H7" s="22" t="s">
        <v>675</v>
      </c>
      <c r="J7" s="76" t="s">
        <v>741</v>
      </c>
    </row>
    <row r="8" spans="2:10" ht="18" customHeight="1" x14ac:dyDescent="0.2">
      <c r="C8" s="22" t="s">
        <v>691</v>
      </c>
      <c r="D8" s="76">
        <v>2</v>
      </c>
      <c r="H8" s="22" t="s">
        <v>676</v>
      </c>
      <c r="J8" s="76" t="s">
        <v>742</v>
      </c>
    </row>
    <row r="9" spans="2:10" ht="18" customHeight="1" x14ac:dyDescent="0.2">
      <c r="C9" s="22" t="s">
        <v>692</v>
      </c>
      <c r="D9" s="76">
        <v>3</v>
      </c>
      <c r="H9" s="22" t="s">
        <v>677</v>
      </c>
      <c r="J9" s="76" t="s">
        <v>743</v>
      </c>
    </row>
    <row r="10" spans="2:10" ht="18" customHeight="1" x14ac:dyDescent="0.2">
      <c r="H10" s="22" t="s">
        <v>678</v>
      </c>
      <c r="J10" s="76" t="s">
        <v>744</v>
      </c>
    </row>
    <row r="11" spans="2:10" ht="18" customHeight="1" x14ac:dyDescent="0.2">
      <c r="B11" s="22" t="s">
        <v>693</v>
      </c>
      <c r="H11" s="22" t="s">
        <v>679</v>
      </c>
      <c r="J11" s="76" t="s">
        <v>745</v>
      </c>
    </row>
    <row r="12" spans="2:10" ht="18" customHeight="1" x14ac:dyDescent="0.2">
      <c r="C12" s="22" t="s">
        <v>620</v>
      </c>
      <c r="D12" s="76">
        <v>1</v>
      </c>
      <c r="H12" s="22" t="s">
        <v>761</v>
      </c>
      <c r="J12" s="76" t="s">
        <v>746</v>
      </c>
    </row>
    <row r="13" spans="2:10" ht="18" customHeight="1" x14ac:dyDescent="0.2">
      <c r="C13" s="22" t="s">
        <v>694</v>
      </c>
      <c r="D13" s="76">
        <v>2</v>
      </c>
      <c r="J13" s="76" t="s">
        <v>747</v>
      </c>
    </row>
    <row r="14" spans="2:10" ht="18" customHeight="1" x14ac:dyDescent="0.2">
      <c r="G14" s="22" t="s">
        <v>714</v>
      </c>
      <c r="J14" s="76" t="s">
        <v>748</v>
      </c>
    </row>
    <row r="15" spans="2:10" ht="18" customHeight="1" x14ac:dyDescent="0.2">
      <c r="B15" s="22" t="s">
        <v>38</v>
      </c>
      <c r="H15" s="22" t="s">
        <v>716</v>
      </c>
      <c r="J15" s="76" t="s">
        <v>749</v>
      </c>
    </row>
    <row r="16" spans="2:10" ht="18" customHeight="1" x14ac:dyDescent="0.2">
      <c r="C16" s="22" t="s">
        <v>40</v>
      </c>
      <c r="D16" s="76">
        <v>1</v>
      </c>
      <c r="J16" s="76" t="s">
        <v>750</v>
      </c>
    </row>
    <row r="17" spans="2:10" ht="18" customHeight="1" x14ac:dyDescent="0.2">
      <c r="C17" s="22" t="s">
        <v>698</v>
      </c>
      <c r="D17" s="76">
        <v>2</v>
      </c>
      <c r="G17" s="22" t="s">
        <v>708</v>
      </c>
      <c r="J17" s="76" t="s">
        <v>751</v>
      </c>
    </row>
    <row r="18" spans="2:10" ht="18" customHeight="1" x14ac:dyDescent="0.2">
      <c r="C18" s="22" t="s">
        <v>699</v>
      </c>
      <c r="D18" s="76">
        <v>3</v>
      </c>
      <c r="H18" s="22" t="s">
        <v>680</v>
      </c>
      <c r="J18" s="76" t="s">
        <v>752</v>
      </c>
    </row>
    <row r="19" spans="2:10" ht="18" customHeight="1" x14ac:dyDescent="0.2">
      <c r="C19" s="22" t="s">
        <v>700</v>
      </c>
      <c r="D19" s="76">
        <v>4</v>
      </c>
      <c r="H19" s="22" t="s">
        <v>681</v>
      </c>
      <c r="J19" s="76" t="s">
        <v>753</v>
      </c>
    </row>
    <row r="20" spans="2:10" ht="18" customHeight="1" x14ac:dyDescent="0.2">
      <c r="C20" s="22" t="s">
        <v>701</v>
      </c>
      <c r="D20" s="76">
        <v>5</v>
      </c>
      <c r="H20" s="22" t="s">
        <v>682</v>
      </c>
      <c r="J20" s="76" t="s">
        <v>754</v>
      </c>
    </row>
    <row r="21" spans="2:10" ht="18" customHeight="1" x14ac:dyDescent="0.2">
      <c r="H21" s="22" t="s">
        <v>683</v>
      </c>
      <c r="J21" s="76" t="s">
        <v>755</v>
      </c>
    </row>
    <row r="22" spans="2:10" ht="18" customHeight="1" x14ac:dyDescent="0.2">
      <c r="B22" s="22" t="s">
        <v>39</v>
      </c>
      <c r="H22" s="22" t="s">
        <v>684</v>
      </c>
    </row>
    <row r="23" spans="2:10" ht="18" customHeight="1" x14ac:dyDescent="0.2">
      <c r="C23" s="22" t="s">
        <v>41</v>
      </c>
      <c r="D23" s="76">
        <v>1</v>
      </c>
      <c r="H23" s="22" t="s">
        <v>685</v>
      </c>
    </row>
    <row r="24" spans="2:10" ht="18" customHeight="1" x14ac:dyDescent="0.2">
      <c r="C24" s="22" t="s">
        <v>702</v>
      </c>
      <c r="D24" s="76">
        <v>2</v>
      </c>
      <c r="H24" s="22" t="s">
        <v>686</v>
      </c>
    </row>
    <row r="25" spans="2:10" ht="18" customHeight="1" x14ac:dyDescent="0.2">
      <c r="C25" s="22" t="s">
        <v>703</v>
      </c>
      <c r="D25" s="76">
        <v>3</v>
      </c>
      <c r="H25" s="22" t="s">
        <v>709</v>
      </c>
    </row>
    <row r="26" spans="2:10" ht="18" customHeight="1" x14ac:dyDescent="0.2">
      <c r="H26" s="22" t="s">
        <v>710</v>
      </c>
    </row>
    <row r="27" spans="2:10" ht="18" customHeight="1" x14ac:dyDescent="0.2">
      <c r="B27" s="22" t="s">
        <v>704</v>
      </c>
      <c r="H27" s="22" t="s">
        <v>711</v>
      </c>
    </row>
    <row r="28" spans="2:10" ht="18" customHeight="1" x14ac:dyDescent="0.2">
      <c r="C28" s="22" t="s">
        <v>44</v>
      </c>
      <c r="D28" s="76">
        <v>1</v>
      </c>
      <c r="H28" s="22" t="s">
        <v>712</v>
      </c>
    </row>
    <row r="29" spans="2:10" ht="18" customHeight="1" x14ac:dyDescent="0.2">
      <c r="C29" s="22" t="s">
        <v>705</v>
      </c>
      <c r="D29" s="76">
        <v>2</v>
      </c>
      <c r="H29" s="22" t="s">
        <v>713</v>
      </c>
    </row>
    <row r="30" spans="2:10" ht="18" customHeight="1" x14ac:dyDescent="0.2">
      <c r="C30" s="22" t="s">
        <v>706</v>
      </c>
      <c r="D30" s="76">
        <v>9</v>
      </c>
    </row>
    <row r="31" spans="2:10" ht="18" customHeight="1" x14ac:dyDescent="0.2">
      <c r="G31" s="22" t="s">
        <v>717</v>
      </c>
    </row>
    <row r="32" spans="2:10" ht="18" customHeight="1" x14ac:dyDescent="0.2">
      <c r="B32" s="22" t="s">
        <v>581</v>
      </c>
      <c r="H32" s="22" t="s">
        <v>718</v>
      </c>
    </row>
    <row r="33" spans="2:8" ht="18" customHeight="1" x14ac:dyDescent="0.2">
      <c r="C33" s="22" t="s">
        <v>727</v>
      </c>
      <c r="D33" s="76">
        <v>1</v>
      </c>
      <c r="H33" s="22" t="s">
        <v>719</v>
      </c>
    </row>
    <row r="34" spans="2:8" ht="18" customHeight="1" x14ac:dyDescent="0.2">
      <c r="C34" s="22" t="s">
        <v>762</v>
      </c>
      <c r="D34" s="76">
        <v>2</v>
      </c>
      <c r="H34" s="22" t="s">
        <v>720</v>
      </c>
    </row>
    <row r="35" spans="2:8" ht="18" customHeight="1" x14ac:dyDescent="0.2">
      <c r="C35" s="22" t="s">
        <v>763</v>
      </c>
      <c r="D35" s="76">
        <v>3</v>
      </c>
      <c r="H35" s="22" t="s">
        <v>721</v>
      </c>
    </row>
    <row r="36" spans="2:8" ht="18" customHeight="1" x14ac:dyDescent="0.2">
      <c r="C36" s="22" t="s">
        <v>728</v>
      </c>
      <c r="D36" s="76">
        <v>2</v>
      </c>
    </row>
    <row r="37" spans="2:8" ht="18" customHeight="1" x14ac:dyDescent="0.2">
      <c r="C37" s="22" t="s">
        <v>729</v>
      </c>
      <c r="D37" s="76">
        <v>3</v>
      </c>
      <c r="G37" s="22" t="s">
        <v>722</v>
      </c>
    </row>
    <row r="38" spans="2:8" ht="18" customHeight="1" x14ac:dyDescent="0.2">
      <c r="C38" s="22" t="s">
        <v>760</v>
      </c>
      <c r="D38" s="76">
        <v>1</v>
      </c>
      <c r="H38" s="22" t="s">
        <v>723</v>
      </c>
    </row>
    <row r="39" spans="2:8" ht="18" customHeight="1" x14ac:dyDescent="0.2">
      <c r="H39" s="22" t="s">
        <v>724</v>
      </c>
    </row>
    <row r="40" spans="2:8" ht="18" customHeight="1" x14ac:dyDescent="0.2">
      <c r="B40" s="22" t="s">
        <v>186</v>
      </c>
    </row>
    <row r="41" spans="2:8" ht="18" customHeight="1" x14ac:dyDescent="0.2">
      <c r="C41" s="22" t="s">
        <v>730</v>
      </c>
      <c r="D41" s="22" t="b">
        <v>0</v>
      </c>
      <c r="G41" s="22" t="s">
        <v>725</v>
      </c>
    </row>
    <row r="42" spans="2:8" ht="18" customHeight="1" x14ac:dyDescent="0.2">
      <c r="C42" s="22" t="s">
        <v>774</v>
      </c>
      <c r="D42" s="22" t="b">
        <v>1</v>
      </c>
      <c r="H42" s="22" t="s">
        <v>726</v>
      </c>
    </row>
    <row r="43" spans="2:8" ht="18" customHeight="1" x14ac:dyDescent="0.2">
      <c r="C43" s="22" t="s">
        <v>731</v>
      </c>
      <c r="D43" s="22" t="b">
        <v>1</v>
      </c>
    </row>
    <row r="44" spans="2:8" ht="18" customHeight="1" x14ac:dyDescent="0.2">
      <c r="C44" s="22" t="s">
        <v>697</v>
      </c>
      <c r="D44" s="22" t="b">
        <v>0</v>
      </c>
    </row>
    <row r="46" spans="2:8" ht="18" customHeight="1" x14ac:dyDescent="0.2">
      <c r="B46" s="22" t="s">
        <v>775</v>
      </c>
    </row>
    <row r="47" spans="2:8" ht="18" customHeight="1" x14ac:dyDescent="0.2">
      <c r="C47" s="22" t="s">
        <v>61</v>
      </c>
      <c r="D47" s="76">
        <v>661</v>
      </c>
    </row>
    <row r="48" spans="2:8" ht="18" customHeight="1" x14ac:dyDescent="0.2">
      <c r="C48" s="22" t="s">
        <v>781</v>
      </c>
      <c r="D48" s="76" t="s">
        <v>778</v>
      </c>
    </row>
    <row r="49" spans="2:4" ht="18" customHeight="1" x14ac:dyDescent="0.2">
      <c r="D49" s="76"/>
    </row>
    <row r="50" spans="2:4" ht="18" customHeight="1" x14ac:dyDescent="0.2">
      <c r="B50" s="22" t="s">
        <v>36</v>
      </c>
      <c r="D50" s="76"/>
    </row>
    <row r="51" spans="2:4" ht="18" customHeight="1" x14ac:dyDescent="0.2">
      <c r="C51" s="22" t="s">
        <v>757</v>
      </c>
      <c r="D51" s="76" t="s">
        <v>777</v>
      </c>
    </row>
    <row r="52" spans="2:4" ht="18" customHeight="1" x14ac:dyDescent="0.2">
      <c r="C52" s="22" t="s">
        <v>758</v>
      </c>
      <c r="D52" s="76" t="s">
        <v>779</v>
      </c>
    </row>
    <row r="53" spans="2:4" ht="18" customHeight="1" x14ac:dyDescent="0.2">
      <c r="C53" s="22" t="s">
        <v>759</v>
      </c>
      <c r="D53" s="76" t="s">
        <v>780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32</vt:i4>
      </vt:variant>
    </vt:vector>
  </HeadingPairs>
  <TitlesOfParts>
    <vt:vector size="35" baseType="lpstr">
      <vt:lpstr>入力1</vt:lpstr>
      <vt:lpstr>入力2</vt:lpstr>
      <vt:lpstr>マスタ</vt:lpstr>
      <vt:lpstr>入力1!Print_Area</vt:lpstr>
      <vt:lpstr>入力2!Print_Area</vt:lpstr>
      <vt:lpstr>入力1!源泉T0</vt:lpstr>
      <vt:lpstr>入力1!源泉T1</vt:lpstr>
      <vt:lpstr>入力1!源泉T2</vt:lpstr>
      <vt:lpstr>入力1!源泉T3</vt:lpstr>
      <vt:lpstr>入力1!源泉T4</vt:lpstr>
      <vt:lpstr>入力1!源泉TD</vt:lpstr>
      <vt:lpstr>入力1!源泉組合せ</vt:lpstr>
      <vt:lpstr>入力2!選択_業務区分</vt:lpstr>
      <vt:lpstr>入力1!選択_金融機関支店名</vt:lpstr>
      <vt:lpstr>入力1!選択_金融機関名</vt:lpstr>
      <vt:lpstr>入力1!選択_源泉徴収</vt:lpstr>
      <vt:lpstr>入力1!選択_口座種別</vt:lpstr>
      <vt:lpstr>入力1!選択_支払サイクル</vt:lpstr>
      <vt:lpstr>入力1!選択_支払通知先</vt:lpstr>
      <vt:lpstr>入力1!選択_申請区分</vt:lpstr>
      <vt:lpstr>入力1!選択_登録区分</vt:lpstr>
      <vt:lpstr>入力1!選択_法人・個人区分</vt:lpstr>
      <vt:lpstr>入力2!選択_有無</vt:lpstr>
      <vt:lpstr>入力2!範囲_業務区分</vt:lpstr>
      <vt:lpstr>入力1!範囲_金融機関支店名</vt:lpstr>
      <vt:lpstr>入力1!範囲_金融機関名</vt:lpstr>
      <vt:lpstr>入力1!範囲_口座種別</vt:lpstr>
      <vt:lpstr>入力1!範囲_支払サイクル</vt:lpstr>
      <vt:lpstr>入力1!範囲_支払方法</vt:lpstr>
      <vt:lpstr>入力1!範囲_申請区分</vt:lpstr>
      <vt:lpstr>入力1!範囲_登録区分</vt:lpstr>
      <vt:lpstr>入力1!範囲_法人・個人区分</vt:lpstr>
      <vt:lpstr>入力2!範囲_有無</vt:lpstr>
      <vt:lpstr>入力1!方法000</vt:lpstr>
      <vt:lpstr>入力1!方法661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章浩</dc:creator>
  <cp:lastModifiedBy>松浦　章浩</cp:lastModifiedBy>
  <cp:lastPrinted>2025-03-27T08:16:34Z</cp:lastPrinted>
  <dcterms:created xsi:type="dcterms:W3CDTF">2024-11-28T02:27:07Z</dcterms:created>
  <dcterms:modified xsi:type="dcterms:W3CDTF">2025-04-18T07:23:22Z</dcterms:modified>
</cp:coreProperties>
</file>